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activeTab="3"/>
  </bookViews>
  <sheets>
    <sheet name="Приложение 1" sheetId="2" r:id="rId1"/>
    <sheet name="Приложение 2" sheetId="1" r:id="rId2"/>
    <sheet name="Приложение 3" sheetId="16" r:id="rId3"/>
    <sheet name="Приложение 4" sheetId="9" r:id="rId4"/>
    <sheet name="Приложение 5" sheetId="17" r:id="rId5"/>
    <sheet name="Приложение 6 " sheetId="24" r:id="rId6"/>
    <sheet name="Приложение 7" sheetId="23" r:id="rId7"/>
    <sheet name="Приложение 8" sheetId="22" r:id="rId8"/>
    <sheet name="Приложение 9" sheetId="19" r:id="rId9"/>
    <sheet name="Приложение 10" sheetId="13" r:id="rId10"/>
  </sheets>
  <definedNames>
    <definedName name="_xlnm.Print_Area" localSheetId="1">'Приложение 2'!$A$1:$E$71</definedName>
    <definedName name="_xlnm.Print_Area" localSheetId="2">'Приложение 3'!$A$1:$E$21</definedName>
  </definedNames>
  <calcPr calcId="124519"/>
</workbook>
</file>

<file path=xl/calcChain.xml><?xml version="1.0" encoding="utf-8"?>
<calcChain xmlns="http://schemas.openxmlformats.org/spreadsheetml/2006/main">
  <c r="C48" i="1"/>
  <c r="C47" s="1"/>
  <c r="C67"/>
  <c r="C68"/>
  <c r="C69"/>
  <c r="D87" i="9" l="1"/>
  <c r="D110"/>
  <c r="G69" i="17"/>
  <c r="D47" i="1"/>
  <c r="E47"/>
  <c r="E48"/>
  <c r="D48"/>
  <c r="C42"/>
  <c r="C43"/>
  <c r="C44"/>
  <c r="C45"/>
  <c r="D109" i="9" l="1"/>
  <c r="G32" i="17"/>
  <c r="D85" i="9" l="1"/>
  <c r="G52" i="17"/>
  <c r="C38" i="1" l="1"/>
  <c r="C39"/>
  <c r="C40"/>
  <c r="D52" i="9" l="1"/>
  <c r="D51" s="1"/>
  <c r="D108"/>
  <c r="D107"/>
  <c r="G66" i="17"/>
  <c r="G75"/>
  <c r="E32" i="9" l="1"/>
  <c r="G29" i="24"/>
  <c r="C14" i="1"/>
  <c r="C13" s="1"/>
  <c r="G63" i="17" l="1"/>
  <c r="G51" s="1"/>
  <c r="D105" i="9" l="1"/>
  <c r="C29" i="23"/>
  <c r="E38"/>
  <c r="D38"/>
  <c r="E37"/>
  <c r="D37"/>
  <c r="E36"/>
  <c r="D36"/>
  <c r="E35"/>
  <c r="D35"/>
  <c r="E32"/>
  <c r="D32"/>
  <c r="E31"/>
  <c r="D31"/>
  <c r="E29"/>
  <c r="D29"/>
  <c r="E22"/>
  <c r="E19"/>
  <c r="D19"/>
  <c r="E16"/>
  <c r="D16"/>
  <c r="C19"/>
  <c r="D18"/>
  <c r="E18"/>
  <c r="D13" i="22"/>
  <c r="C13"/>
  <c r="F78" i="9"/>
  <c r="E78"/>
  <c r="F76"/>
  <c r="E76"/>
  <c r="F69"/>
  <c r="E69"/>
  <c r="F62"/>
  <c r="E62"/>
  <c r="F60"/>
  <c r="E60"/>
  <c r="F58"/>
  <c r="E58"/>
  <c r="F55"/>
  <c r="E55"/>
  <c r="F48"/>
  <c r="E48"/>
  <c r="F45"/>
  <c r="E45"/>
  <c r="F40"/>
  <c r="E40"/>
  <c r="F36"/>
  <c r="E36"/>
  <c r="F29"/>
  <c r="E29"/>
  <c r="F27"/>
  <c r="E27"/>
  <c r="F25"/>
  <c r="E25"/>
  <c r="F22"/>
  <c r="E22"/>
  <c r="F20"/>
  <c r="E20"/>
  <c r="F18"/>
  <c r="E18"/>
  <c r="F15"/>
  <c r="E15"/>
  <c r="F106"/>
  <c r="E106"/>
  <c r="F102"/>
  <c r="E102"/>
  <c r="F99"/>
  <c r="E99"/>
  <c r="F97"/>
  <c r="E97"/>
  <c r="F95"/>
  <c r="E95"/>
  <c r="F93"/>
  <c r="E93"/>
  <c r="F88"/>
  <c r="E88"/>
  <c r="H89" i="24"/>
  <c r="H88" s="1"/>
  <c r="G89"/>
  <c r="G88" s="1"/>
  <c r="H83"/>
  <c r="G83"/>
  <c r="H76"/>
  <c r="G76"/>
  <c r="H71"/>
  <c r="H70" s="1"/>
  <c r="G71"/>
  <c r="G70" s="1"/>
  <c r="H66"/>
  <c r="G66"/>
  <c r="H65"/>
  <c r="G65"/>
  <c r="H58"/>
  <c r="E30" i="23" s="1"/>
  <c r="G58" i="24"/>
  <c r="D30" i="23" s="1"/>
  <c r="H55" i="24"/>
  <c r="G55"/>
  <c r="H48"/>
  <c r="E26" i="23" s="1"/>
  <c r="G48" i="24"/>
  <c r="D26" i="23" s="1"/>
  <c r="H45" i="24"/>
  <c r="E24" i="23" s="1"/>
  <c r="G45" i="24"/>
  <c r="D24" i="23" s="1"/>
  <c r="H44" i="24"/>
  <c r="E23" i="23" s="1"/>
  <c r="H41" i="24"/>
  <c r="G41"/>
  <c r="D22" i="23" s="1"/>
  <c r="H40" i="24"/>
  <c r="E21" i="23" s="1"/>
  <c r="H33" i="24"/>
  <c r="E20" i="23" s="1"/>
  <c r="G33" i="24"/>
  <c r="D20" i="23" s="1"/>
  <c r="H31" i="24"/>
  <c r="G31"/>
  <c r="H27"/>
  <c r="G27"/>
  <c r="G24"/>
  <c r="H17"/>
  <c r="G17"/>
  <c r="D17" i="23" s="1"/>
  <c r="H14" i="24"/>
  <c r="G14"/>
  <c r="D54" i="1"/>
  <c r="D53" s="1"/>
  <c r="E54"/>
  <c r="E53" s="1"/>
  <c r="C54"/>
  <c r="C53" s="1"/>
  <c r="D51"/>
  <c r="D50" s="1"/>
  <c r="E51"/>
  <c r="E50" s="1"/>
  <c r="C51"/>
  <c r="C50" s="1"/>
  <c r="G44" i="24" l="1"/>
  <c r="D23" i="23" s="1"/>
  <c r="G40" i="24"/>
  <c r="D21" i="23" s="1"/>
  <c r="G54" i="24"/>
  <c r="D28" i="23" s="1"/>
  <c r="E25"/>
  <c r="D25"/>
  <c r="H75" i="24"/>
  <c r="E34" i="23" s="1"/>
  <c r="H54" i="24"/>
  <c r="E28" i="23" s="1"/>
  <c r="G75" i="24"/>
  <c r="H13"/>
  <c r="E17" i="23"/>
  <c r="E15" s="1"/>
  <c r="G13" i="24"/>
  <c r="D15" i="23"/>
  <c r="G12" i="24" l="1"/>
  <c r="H12"/>
  <c r="H74"/>
  <c r="G74"/>
  <c r="D34" i="23"/>
  <c r="E33" l="1"/>
  <c r="E39" s="1"/>
  <c r="H69" i="24"/>
  <c r="H92" s="1"/>
  <c r="D33" i="23"/>
  <c r="D39" s="1"/>
  <c r="G69" i="24"/>
  <c r="G92" s="1"/>
  <c r="C26" i="23"/>
  <c r="D84" i="9" l="1"/>
  <c r="D83" s="1"/>
  <c r="G95" i="17" l="1"/>
  <c r="G30" l="1"/>
  <c r="D31" i="9"/>
  <c r="D34" i="1" l="1"/>
  <c r="E34"/>
  <c r="C34"/>
  <c r="D14"/>
  <c r="D13" s="1"/>
  <c r="D12" s="1"/>
  <c r="E14"/>
  <c r="E13" s="1"/>
  <c r="E12" s="1"/>
  <c r="D42" i="9" l="1"/>
  <c r="D40"/>
  <c r="D39" s="1"/>
  <c r="D29"/>
  <c r="D27"/>
  <c r="D25"/>
  <c r="D18"/>
  <c r="D20"/>
  <c r="G47" i="17"/>
  <c r="C24" i="23" s="1"/>
  <c r="D106" i="9"/>
  <c r="C30" i="23"/>
  <c r="D24" i="9" l="1"/>
  <c r="D82"/>
  <c r="D81" s="1"/>
  <c r="D80" s="1"/>
  <c r="D49" i="1"/>
  <c r="E49"/>
  <c r="C49"/>
  <c r="D19"/>
  <c r="D18" s="1"/>
  <c r="E19"/>
  <c r="E18" s="1"/>
  <c r="C19"/>
  <c r="C18" l="1"/>
  <c r="C12" s="1"/>
  <c r="C71" s="1"/>
  <c r="F31" i="9"/>
  <c r="F47"/>
  <c r="F44"/>
  <c r="F35"/>
  <c r="D66"/>
  <c r="D102"/>
  <c r="F87" l="1"/>
  <c r="F86" s="1"/>
  <c r="F71"/>
  <c r="F57"/>
  <c r="F43"/>
  <c r="D100" l="1"/>
  <c r="D99"/>
  <c r="D93"/>
  <c r="D90"/>
  <c r="D88"/>
  <c r="D48"/>
  <c r="D47" s="1"/>
  <c r="D45"/>
  <c r="D44" s="1"/>
  <c r="D43" l="1"/>
  <c r="D15"/>
  <c r="D22"/>
  <c r="G59" i="17"/>
  <c r="C25" i="23" s="1"/>
  <c r="D14" i="9" l="1"/>
  <c r="G27" i="17"/>
  <c r="E36" i="1"/>
  <c r="E33" s="1"/>
  <c r="E32" s="1"/>
  <c r="D36"/>
  <c r="D33" s="1"/>
  <c r="D32" s="1"/>
  <c r="C36"/>
  <c r="C33" s="1"/>
  <c r="C32" s="1"/>
  <c r="C65"/>
  <c r="C57"/>
  <c r="C56" s="1"/>
  <c r="G13" i="17"/>
  <c r="C16" i="23" s="1"/>
  <c r="G42" i="17"/>
  <c r="C22" i="23" s="1"/>
  <c r="C20" l="1"/>
  <c r="D97" i="9" l="1"/>
  <c r="D95"/>
  <c r="G106" i="17"/>
  <c r="C64" i="1" l="1"/>
  <c r="D78" i="9"/>
  <c r="D76"/>
  <c r="D74"/>
  <c r="D65" i="1"/>
  <c r="D64" s="1"/>
  <c r="E65"/>
  <c r="E64" s="1"/>
  <c r="E71" i="9" l="1"/>
  <c r="D72"/>
  <c r="D71" s="1"/>
  <c r="C14" i="22"/>
  <c r="F14" i="9"/>
  <c r="F24"/>
  <c r="F39"/>
  <c r="F38" s="1"/>
  <c r="F54"/>
  <c r="F68"/>
  <c r="E68"/>
  <c r="E54"/>
  <c r="E47"/>
  <c r="E44"/>
  <c r="E39"/>
  <c r="E38" s="1"/>
  <c r="E35"/>
  <c r="E31"/>
  <c r="E14"/>
  <c r="D69"/>
  <c r="D68" s="1"/>
  <c r="D91"/>
  <c r="D64"/>
  <c r="D62"/>
  <c r="D60"/>
  <c r="D58"/>
  <c r="D55"/>
  <c r="D54" s="1"/>
  <c r="D38"/>
  <c r="D36"/>
  <c r="D35" s="1"/>
  <c r="G17" i="17"/>
  <c r="G24"/>
  <c r="G41"/>
  <c r="C21" i="23" s="1"/>
  <c r="G46" i="17"/>
  <c r="C23" i="23" s="1"/>
  <c r="G68" i="17"/>
  <c r="C28" i="23" s="1"/>
  <c r="G85" i="17"/>
  <c r="C17" i="23" l="1"/>
  <c r="C15" s="1"/>
  <c r="G12" i="17"/>
  <c r="G84"/>
  <c r="C36" i="23"/>
  <c r="C35" s="1"/>
  <c r="D57" i="9"/>
  <c r="D53" s="1"/>
  <c r="E87"/>
  <c r="E86" s="1"/>
  <c r="D13"/>
  <c r="F13"/>
  <c r="E43"/>
  <c r="F53"/>
  <c r="E57"/>
  <c r="E53" s="1"/>
  <c r="E24"/>
  <c r="E13" s="1"/>
  <c r="D86"/>
  <c r="D14" i="22"/>
  <c r="B14"/>
  <c r="D62" i="1"/>
  <c r="E62"/>
  <c r="D60"/>
  <c r="E60"/>
  <c r="C60"/>
  <c r="D57"/>
  <c r="D56" s="1"/>
  <c r="E57"/>
  <c r="E56" s="1"/>
  <c r="E22"/>
  <c r="D22"/>
  <c r="C22"/>
  <c r="D30"/>
  <c r="D29" s="1"/>
  <c r="E30"/>
  <c r="E29" s="1"/>
  <c r="C30"/>
  <c r="C29" s="1"/>
  <c r="E25"/>
  <c r="D25"/>
  <c r="C25"/>
  <c r="E27"/>
  <c r="D27"/>
  <c r="C27"/>
  <c r="G11" i="17" l="1"/>
  <c r="D12" i="9"/>
  <c r="F12"/>
  <c r="F111" s="1"/>
  <c r="E18" i="16" s="1"/>
  <c r="D59" i="1"/>
  <c r="E59"/>
  <c r="E12" i="9"/>
  <c r="E111" s="1"/>
  <c r="C59" i="1"/>
  <c r="D24"/>
  <c r="D21" s="1"/>
  <c r="E24"/>
  <c r="E21" s="1"/>
  <c r="C24"/>
  <c r="C21" s="1"/>
  <c r="D18" i="16" l="1"/>
  <c r="D71" i="1"/>
  <c r="E71"/>
  <c r="G116" i="17"/>
  <c r="G90"/>
  <c r="G89" l="1"/>
  <c r="C31" i="23" s="1"/>
  <c r="C32"/>
  <c r="G115" i="17"/>
  <c r="C37" i="23" s="1"/>
  <c r="C38"/>
  <c r="D111" i="9"/>
  <c r="G94" i="17"/>
  <c r="G93" l="1"/>
  <c r="C34" i="23"/>
  <c r="C14" i="16"/>
  <c r="D14"/>
  <c r="D17" s="1"/>
  <c r="E14"/>
  <c r="G88" i="17" l="1"/>
  <c r="G119" s="1"/>
  <c r="C33" i="23"/>
  <c r="C39" s="1"/>
  <c r="D16" i="16"/>
  <c r="D15"/>
  <c r="C17"/>
  <c r="C16"/>
  <c r="C15"/>
  <c r="E16"/>
  <c r="E15"/>
  <c r="E17"/>
  <c r="E19"/>
  <c r="E20"/>
  <c r="C18"/>
  <c r="E12"/>
  <c r="E13" s="1"/>
  <c r="E21"/>
  <c r="C20" l="1"/>
  <c r="C12"/>
  <c r="C13" s="1"/>
  <c r="D20"/>
  <c r="D12"/>
  <c r="D13" s="1"/>
  <c r="D21"/>
  <c r="D19"/>
  <c r="C19"/>
  <c r="C21"/>
</calcChain>
</file>

<file path=xl/sharedStrings.xml><?xml version="1.0" encoding="utf-8"?>
<sst xmlns="http://schemas.openxmlformats.org/spreadsheetml/2006/main" count="1018" uniqueCount="422">
  <si>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</si>
  <si>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</si>
  <si>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</si>
  <si>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</si>
  <si>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</si>
  <si>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</si>
  <si>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</si>
  <si>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</si>
  <si>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</si>
  <si>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</si>
  <si>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</si>
  <si>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</si>
  <si>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182 1 06 06043 10 0000 110</t>
  </si>
  <si>
    <t>000 1 08 00000 00 0000 000</t>
  </si>
  <si>
    <t>ГОСУДАРСТВЕННАЯ ПОШЛИНА</t>
  </si>
  <si>
    <t>000 1 11 00000 00 0000 000</t>
  </si>
  <si>
    <t>914 1 11 05035 10 0000 120</t>
  </si>
  <si>
    <t>000 2 00 00000 00 0000 000</t>
  </si>
  <si>
    <t>БЕЗВОЗМЕЗДНЫЕ ПОСТУПЛЕНИЯ</t>
  </si>
  <si>
    <t>000 2 02 00000 00 0000 000</t>
  </si>
  <si>
    <t>ВСЕГО: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</si>
  <si>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</si>
  <si>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</si>
  <si>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</si>
  <si>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</si>
  <si>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</si>
  <si>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</si>
  <si>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Единый сельскохозяйственный налог</t>
  </si>
  <si>
    <t>(в процентах)</t>
  </si>
  <si>
    <t>Сабиновского  сельского поселения</t>
  </si>
  <si>
    <t>Наименование</t>
  </si>
  <si>
    <t>Администрация Сабиновского сельского поселения Лежневского муниципального района Ивановской области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</si>
  <si>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</si>
  <si>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</si>
  <si>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</si>
  <si>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</si>
  <si>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</si>
  <si>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</si>
  <si>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</si>
  <si>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</si>
  <si>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</si>
  <si>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</si>
  <si>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</si>
  <si>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</si>
  <si>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</si>
  <si>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</si>
  <si>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</si>
  <si>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</si>
  <si>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</si>
  <si>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</si>
  <si>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</si>
  <si>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</si>
  <si>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</si>
  <si>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</si>
  <si>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</si>
  <si>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</si>
  <si>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</si>
  <si>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</si>
  <si>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</si>
  <si>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</si>
  <si>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</si>
  <si>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</si>
  <si>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</si>
  <si>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</si>
  <si>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Мобилизационная и вневойсковая подготовка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</si>
  <si>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</si>
  <si>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</si>
  <si>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</si>
  <si>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</si>
  <si>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</si>
  <si>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</si>
  <si>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</si>
  <si>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</si>
  <si>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</si>
  <si>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</si>
  <si>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</si>
  <si>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</si>
  <si>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</si>
  <si>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</si>
  <si>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</si>
  <si>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</si>
  <si>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</si>
  <si>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</si>
  <si>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</si>
  <si>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</si>
  <si>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</si>
  <si>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</si>
  <si>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</si>
  <si>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</si>
  <si>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</si>
  <si>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</si>
  <si>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</si>
  <si>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</si>
  <si>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</si>
  <si>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</si>
  <si>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</si>
  <si>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</si>
  <si>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</si>
  <si>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</si>
  <si>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</si>
  <si>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</si>
  <si>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</si>
  <si>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</si>
  <si>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</si>
  <si>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</si>
  <si>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</si>
  <si>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</si>
  <si>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</si>
  <si>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</si>
  <si>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</si>
  <si>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</si>
  <si>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</si>
  <si>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</si>
  <si>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</si>
  <si>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</si>
  <si>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-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</si>
  <si>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</si>
  <si>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</si>
  <si>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</si>
  <si>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</si>
  <si>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Подпрограмма "Безопасность поселения"</t>
  </si>
  <si>
    <t>Подпрограмма "Культура, молодёжная политика и спорт"</t>
  </si>
  <si>
    <t>0110102000</t>
  </si>
  <si>
    <t>0110104000</t>
  </si>
  <si>
    <t>0120127000</t>
  </si>
  <si>
    <t>0130122300</t>
  </si>
  <si>
    <t>0130222400</t>
  </si>
  <si>
    <t>0140100250</t>
  </si>
  <si>
    <t>0110497030</t>
  </si>
  <si>
    <t>0110229630</t>
  </si>
  <si>
    <t>0110222200</t>
  </si>
  <si>
    <t>0110229640</t>
  </si>
  <si>
    <t>0110570020</t>
  </si>
  <si>
    <t>0140200260</t>
  </si>
  <si>
    <t>0140280340</t>
  </si>
  <si>
    <t>01402S0340</t>
  </si>
  <si>
    <t>0140300280</t>
  </si>
  <si>
    <t xml:space="preserve">Нормативы  отчислений  доходов </t>
  </si>
  <si>
    <t>182 1 05 03010 01 0000 110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</si>
  <si>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</si>
  <si>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</si>
  <si>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</si>
  <si>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</si>
  <si>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</si>
  <si>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000 1 08 04000 01 0000 110</t>
  </si>
  <si>
    <t>Земельный налог с организаций</t>
  </si>
  <si>
    <t>000 1 06 06040 00 0000 110</t>
  </si>
  <si>
    <t>000 1 06 06030 00 0000 110</t>
  </si>
  <si>
    <t>Земельный налог с физических лиц</t>
  </si>
  <si>
    <t>000 1 11 05030 00 0000 120</t>
  </si>
  <si>
    <t>000 1 11 05000 00 0000 120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</si>
  <si>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</si>
  <si>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</si>
  <si>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Прочие субсидии</t>
  </si>
  <si>
    <t>Субвенции бюджетам бюджетной системы Российской Федерации</t>
  </si>
  <si>
    <t>Основное мероприятие «Осуществление других общегосударственных вопросов»</t>
  </si>
  <si>
    <t>Подпрограмма «Муниципальное управление»</t>
  </si>
  <si>
    <t>Основное мероприятие «Обеспечение деятельности органов местного самоуправления»</t>
  </si>
  <si>
    <t>0110000000</t>
  </si>
  <si>
    <t>0110100000</t>
  </si>
  <si>
    <t>0110400000</t>
  </si>
  <si>
    <t>0110200000</t>
  </si>
  <si>
    <t>Непрограммные направления деятельности администрации Сабиновского сельского поселения</t>
  </si>
  <si>
    <t>4100000000</t>
  </si>
  <si>
    <t>Иные непрограммные направления деятельности администрации Сабиновского сельского поселения</t>
  </si>
  <si>
    <t>4190000000</t>
  </si>
  <si>
    <t>4190051180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</si>
  <si>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</si>
  <si>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4190051200</t>
  </si>
  <si>
    <t>Основное мероприятие «Меры социальной помощи и поддержки отдельных категорий населения Сабиновского сельского поселения»</t>
  </si>
  <si>
    <t>0110500000</t>
  </si>
  <si>
    <t>Основное мероприятие «Обеспечение пожарной безопасности»</t>
  </si>
  <si>
    <t>0120000000</t>
  </si>
  <si>
    <t>0120100000</t>
  </si>
  <si>
    <t>Подпрограмма «Благоустройство территории»</t>
  </si>
  <si>
    <t>0130000000</t>
  </si>
  <si>
    <t>Основное мероприятие «Организация освещения населённых пунктов»</t>
  </si>
  <si>
    <t>0130100000</t>
  </si>
  <si>
    <t>Основное мероприятие «Благоустройство населённых пунктов Сабиновского сельского поселения»</t>
  </si>
  <si>
    <t>0130200000</t>
  </si>
  <si>
    <t>0140000000</t>
  </si>
  <si>
    <t>Основное мероприятие «Обеспечение мероприятий в области молодёжной политики»</t>
  </si>
  <si>
    <t>0140100000</t>
  </si>
  <si>
    <t>Основное мероприятие «Обеспечение мероприятий в сфере культуры, организация культурного досуга»</t>
  </si>
  <si>
    <t>0140200000</t>
  </si>
  <si>
    <t>Основное мероприятие «Обеспечение мероприятий в области физической культуры и спорта»</t>
  </si>
  <si>
    <t>0140300000</t>
  </si>
  <si>
    <t>Основное мероприятие «Осуществление переданных полномочий по библиотечному обслуживанию»</t>
  </si>
  <si>
    <t>0140400000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</si>
  <si>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</si>
  <si>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0140496021</t>
  </si>
  <si>
    <t>Библиотеки</t>
  </si>
  <si>
    <t>10</t>
  </si>
  <si>
    <t>Итого:</t>
  </si>
  <si>
    <t>ОБРАЗОВАНИЕ</t>
  </si>
  <si>
    <t>СОЦИАЛЬНАЯ ПОЛИТИКА</t>
  </si>
  <si>
    <t>КУЛЬТУРА, КИНЕМАТОГРАФИЯ</t>
  </si>
  <si>
    <t>ФИЗИЧЕСКАЯ КУЛЬТУРА И СПОРТ</t>
  </si>
  <si>
    <t>11</t>
  </si>
  <si>
    <t>ЖИЛИЩНО-КОММУНАЛЬНОЕ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</si>
  <si>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</si>
  <si>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</si>
  <si>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</si>
  <si>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</si>
  <si>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</si>
  <si>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 осуществлению контроля за исполнением бюджета Сабиновского сельского поселения</t>
  </si>
  <si>
    <t>Иные межбюджетные трансферты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</si>
  <si>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</si>
  <si>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0140480340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</si>
  <si>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</si>
  <si>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01404S0340</t>
  </si>
  <si>
    <t>4190096055</t>
  </si>
  <si>
    <t>Организация в границах поселения водоснабжения населения</t>
  </si>
  <si>
    <t>Коммунальное хозяйство</t>
  </si>
  <si>
    <t>НАЦИОНАЛЬНАЯ ЭКОНОМИКА</t>
  </si>
  <si>
    <t>Дорожное хозяйство (дорожные фонды)</t>
  </si>
  <si>
    <t>09</t>
  </si>
  <si>
    <t>4190096011</t>
  </si>
  <si>
    <t>4190096012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</si>
  <si>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</si>
  <si>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Осуществление дорожной деятельности в отношении автомобильных дорог местного значения в границах населенных пунктов</t>
  </si>
  <si>
    <t>0100000000</t>
  </si>
  <si>
    <t>182 1 01 02030 01 0000 110</t>
  </si>
  <si>
    <t>914 2 02 15001 10 0000 150</t>
  </si>
  <si>
    <t>914 2 02 35118 10 0000 150</t>
  </si>
  <si>
    <t>914 2 02 35120 10 0000 150</t>
  </si>
  <si>
    <t>914 2 02 40014 10 0000 150</t>
  </si>
  <si>
    <t>000 2 02 10000 00 0000 150</t>
  </si>
  <si>
    <t>000 2 02 15001 00 0000 150</t>
  </si>
  <si>
    <t>000 2 02 15002 00 0000 150</t>
  </si>
  <si>
    <t>914 2 02 15002 10 0000 150</t>
  </si>
  <si>
    <t>000 2 02 20000 00 0000 150</t>
  </si>
  <si>
    <t>000 2 02 29999 00 0000 150</t>
  </si>
  <si>
    <t>914 2 02 29999 10 0000 150</t>
  </si>
  <si>
    <t>000 2 02 30000 00 0000 150</t>
  </si>
  <si>
    <t>000 2 02 35118 00 0000 150</t>
  </si>
  <si>
    <t>000 2 02 35120 00 0000 150</t>
  </si>
  <si>
    <t>000 2 02 40000 00 0000 150</t>
  </si>
  <si>
    <t>000 2 02 40014 00 0000 150</t>
  </si>
  <si>
    <t>Другие вопросы  в области национальной экономики</t>
  </si>
  <si>
    <t>12</t>
  </si>
  <si>
    <t>Обеспечение мероприятий по землеустройству и землепользованию</t>
  </si>
  <si>
    <t>Расходы на содержание мест захоронения</t>
  </si>
  <si>
    <t>4190096060</t>
  </si>
  <si>
    <t>4190096057</t>
  </si>
  <si>
    <t>Обеспечение функций высшего должностного лица Сабиновского сельского поселения                                        (Иные бюджетные ассигнования)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</si>
  <si>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</si>
  <si>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</si>
  <si>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</si>
  <si>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</si>
  <si>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</si>
  <si>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 xml:space="preserve"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</si>
  <si>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</si>
  <si>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</si>
  <si>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</si>
  <si>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</si>
  <si>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Дотации бюджетам бюджетной системы Российской Федерации
</t>
  </si>
  <si>
    <t xml:space="preserve">Дотации бюджетам на поддержку мер по обеспечению сбалансированности бюджетов
</t>
  </si>
  <si>
    <t xml:space="preserve">Дотации бюджетам сельских поселений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</si>
  <si>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</si>
  <si>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</si>
  <si>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</si>
  <si>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</si>
  <si>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( Закупка товаров, работ и услуг для обеспечения государственных (муниципальных) нужд)
</t>
  </si>
  <si>
    <t>( Закупка товаров, работ и услуг для обеспечения государственных (муниципальных) нужд)</t>
  </si>
  <si>
    <t xml:space="preserve">Молодежная политика
</t>
  </si>
  <si>
    <t xml:space="preserve">Другие вопросы в области физической культуры и спорта
</t>
  </si>
  <si>
    <t xml:space="preserve">Обеспечение мероприятий в сфере культуры, организация культурного досуга </t>
  </si>
  <si>
    <t xml:space="preserve"> Обеспечение мероприятий в сфере культуры, организация культурного досуга
</t>
  </si>
  <si>
    <t xml:space="preserve"> Расходы на обеспечение деятельности органов исполнительной власти Российской Федерации, субъектов Российской Федерации и органов местного самоуправления, учреждений, осуществляющих руководство и управление в сфере физической культуры и спорта.
</t>
  </si>
  <si>
    <t>Молодежная политика</t>
  </si>
  <si>
    <t xml:space="preserve"> Расходы на оказание услуг (выполнение работ) по организации отдыха детей и молодежи, мероприятий в области молодежной политики, а также расходы организаций, осуществляющих обеспечение деятельности в области молодежной политики, оздоровления и отдыха детей.
</t>
  </si>
  <si>
    <t>Расходы на оказание услуг (выполнение работ) по организации отдыха детей и молодежи, мероприятий в области молодежной политики, а также расходы организаций, осуществляющих обеспечение деятельности в области молодежной политики, оздоровления и отдыха детей.</t>
  </si>
  <si>
    <t>Другие вопросы в области физической культуры и спорта</t>
  </si>
  <si>
    <t>Расходы на обеспечение деятельности органов исполнительной власти Российской Федерации, субъектов Российской Федерации и органов местного самоуправления, учреждений, осуществляющих руководство и управление в сфере физической культуры и спорта.</t>
  </si>
  <si>
    <t xml:space="preserve">КУЛЬТУРА, КИНЕМАТОГРАФИЯ
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</si>
  <si>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</t>
  </si>
  <si>
    <t xml:space="preserve">Обеспечение проведения выборов и референдумов
</t>
  </si>
  <si>
    <t xml:space="preserve"> Расходы, связанные с подготовкой и проведением выборов и референдумов в Российской Федерации
</t>
  </si>
  <si>
    <t>4190096014</t>
  </si>
  <si>
    <t>2023 год</t>
  </si>
  <si>
    <t>Осуществление дорожной деятельности в отношении автомобильных дорог местного значения в границах населенных пунктов поселений, в части освещения                    ( Закупка товаров, работ и услуг для обеспечения государственных (муниципальных) нужд)</t>
  </si>
  <si>
    <t>4190096013</t>
  </si>
  <si>
    <t>Осуществление дорожной деятельности в отношении автомобильных дорог местного значения в границах населенных пунктов поселений, в части освещения                                     ( Закупка товаров, работ и услуг для обеспечения государственных (муниципальных) нужд)</t>
  </si>
  <si>
    <t xml:space="preserve"> Осуществление дорожной деятельности в отношении автомобильных дорог местного значения в границах населенных пунктов поселений, в части освещения                    ( Закупка товаров, работ и услуг для обеспечения государственных (муниципальных) нужд)</t>
  </si>
  <si>
    <t>НАЛОГИ НА СОВОКУПНЫЙ ДОХОД</t>
  </si>
  <si>
    <t>000 1 05 00000 00 0000 000</t>
  </si>
  <si>
    <t>000 1 05 03000 01 0000 110</t>
  </si>
  <si>
    <t>к  решению Совета</t>
  </si>
  <si>
    <t>к решению Совета</t>
  </si>
  <si>
    <t>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                                                                                         ( Закупка товаров, работ и услуг для обеспечения государственных (муниципальных) нужд)</t>
  </si>
  <si>
    <t>0130396015</t>
  </si>
  <si>
    <t>Подпрограмма "Уличное освещение автомобильных дорог"</t>
  </si>
  <si>
    <t>Основное мероприятие «Повышение уровня комфортного проживания граждан на территории Сабиновского сельского поселения»</t>
  </si>
  <si>
    <t>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                                                                   ( Закупка товаров, работ и услуг для обеспечения государственных (муниципальных) нужд)</t>
  </si>
  <si>
    <t>Организация деятельности по сбору (в том числе раздельному сбору) и транспортированию твердых коммунальных отходов   ( Закупка товаров, работ и услуг для обеспечения государственных (муниципальных) нужд)</t>
  </si>
  <si>
    <t>4190096066</t>
  </si>
  <si>
    <t>Проведение кадастровых работ в отношении неиспользуемых земель из состава земель сельскохозяйственного назначения      ( Закупка товаров, работ и услуг для обеспечения государственных (муниципальных) нужд)</t>
  </si>
  <si>
    <t>01302S7000</t>
  </si>
  <si>
    <t>Резервные фонды</t>
  </si>
  <si>
    <t>Резервный фонд администрации Сабиновского сельского поселения                                                                                                   (Иные бюджетные ассигнования)</t>
  </si>
  <si>
    <t>4190020750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</si>
  <si>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</si>
  <si>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</si>
  <si>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Обеспечение мероприятий в сфере национальной безопасности и правоохранительной деятельности         (Закупка товаров, работ и услуг государственных (муниципальных) нужд)</t>
  </si>
  <si>
    <t>Обеспечение мероприятий в сфере национальной безопасности и правоохранительной деятельности               ( Закупка товаров, работ и услуг для обеспечения государственных (муниципальных) нужд)</t>
  </si>
  <si>
    <t>914 1 11 05025 10 0000 120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</si>
  <si>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</si>
  <si>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2024 год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</si>
  <si>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</si>
  <si>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</si>
  <si>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                                                                                             ( Закупка товаров, работ и услуг для обеспечения государственных (муниципальных) нужд)                                                                                    </t>
  </si>
  <si>
    <t>000 2 02 15001 10 0000 150</t>
  </si>
  <si>
    <t>000 2 02 15002 10 0000 150</t>
  </si>
  <si>
    <t>Межбюджетные трансферты, предоставляемые из бюджета Сабиновского сельского поселения в бюджет Лежнеского муниципального района на осуществление контроля по исполнению бюджета Сабиновского сельского поселения  (Межбюджетные трансферты)</t>
  </si>
  <si>
    <t>Обеспечение функций администрации Сабиновскогосельского поселения (Иные бюджетные ассигнования)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</si>
  <si>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</si>
  <si>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</si>
  <si>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Раздел, подраздел</t>
  </si>
  <si>
    <t>Сумма, руб.</t>
  </si>
  <si>
    <t>0100</t>
  </si>
  <si>
    <t>0102</t>
  </si>
  <si>
    <t>0104</t>
  </si>
  <si>
    <t>0106</t>
  </si>
  <si>
    <t>0111</t>
  </si>
  <si>
    <t>РЕЗЕРВНЫЕ ФОНДЫ</t>
  </si>
  <si>
    <t>0113</t>
  </si>
  <si>
    <t>ДРУГИЕ ОБЩЕГОСУДАРСТВЕННЫЕ ВОПРОСЫ</t>
  </si>
  <si>
    <t>0200</t>
  </si>
  <si>
    <t>0203</t>
  </si>
  <si>
    <t>0300</t>
  </si>
  <si>
    <t>0310</t>
  </si>
  <si>
    <t>0400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</si>
  <si>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</si>
  <si>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</si>
  <si>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</si>
  <si>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</si>
  <si>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</si>
  <si>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0502</t>
  </si>
  <si>
    <t>0503</t>
  </si>
  <si>
    <t>0700</t>
  </si>
  <si>
    <t>0705</t>
  </si>
  <si>
    <t>0800</t>
  </si>
  <si>
    <t>КУЛЬТУРА КИНЕМАТОГРАФИЯ</t>
  </si>
  <si>
    <t>0801</t>
  </si>
  <si>
    <t xml:space="preserve">Культура            </t>
  </si>
  <si>
    <t>1000</t>
  </si>
  <si>
    <t>1001</t>
  </si>
  <si>
    <t>1100</t>
  </si>
  <si>
    <t>1105</t>
  </si>
  <si>
    <t>Приложение 2</t>
  </si>
  <si>
    <t>Приложение 1</t>
  </si>
  <si>
    <t>Приложение 3</t>
  </si>
  <si>
    <t>Приложение 4</t>
  </si>
  <si>
    <t>Приложение 5</t>
  </si>
  <si>
    <t>Приложение 6</t>
  </si>
  <si>
    <t>Приложение 7</t>
  </si>
  <si>
    <t>Приложение 8</t>
  </si>
  <si>
    <t>Приложение 9</t>
  </si>
  <si>
    <t>Приложение 10</t>
  </si>
  <si>
    <t>4190096068</t>
  </si>
  <si>
    <t>Организация электро-, тепло-, газо- и водоснабжения населения, водоотведения в границах поселений                        ( Закупка товаров, работ и услуг для обеспечения государственных (муниципальных) нужд)</t>
  </si>
  <si>
    <t>Осуществление первичного воинского учета органами местного самоуправления поселений и городских округов</t>
  </si>
  <si>
    <t>Прочие доходы от компенсации затрат бюджетов сельских поселений</t>
  </si>
  <si>
    <t>Обеспечение мероприятий по землеустройству и землепользованию                                                                                            ( Закупка товаров, работ и услуг для обеспечения государственных (муниципальных) нужд)</t>
  </si>
  <si>
    <t>в бюджет Сабиновского сельского поселения на 2023 год и на плановый период</t>
  </si>
  <si>
    <t>2024 и 2025 годов.</t>
  </si>
  <si>
    <t>Доходы  бюджета Сабиновского сельского поселения по кодам классификации доходов бюджетов на 2023год и на плановый период 2024 и 2025 годов</t>
  </si>
  <si>
    <t>2025 год</t>
  </si>
  <si>
    <t>Источники внутреннего финансирования дефицита
бюджета  Сабиновского сельского поселения на 2023 год и плановый период 2024 и 2025 годов</t>
  </si>
  <si>
    <t>Ведомственная структура расходов бюджета Сабиновского сельского поселения на 2023 год</t>
  </si>
  <si>
    <t>Ведомственная структура расходов бюджета Сабиновского сельского поселения на плановый период 2024 и 2025 годов</t>
  </si>
  <si>
    <t>Распределение бюджетных ассигнований бюджета Сабиновского сельского поселения по разделам и подразделам классификации расходов бюджетов на 2023 год и на плановый период 2024 и 2025 годов</t>
  </si>
  <si>
    <t>Межбюджетные трансферты, предоставляемые из бюджета Сабиновского сельского поселения в бюджет Лежневского муниципального района на 2023 год и плановый период 2024и 2025годов</t>
  </si>
  <si>
    <t>Программа муниципальных заимствований  Сабиновского сельского поселения на 2023год и плановый период 2024 и 2025 годов</t>
  </si>
  <si>
    <t>Программа
муниципальных гарантий Сабиновского сельского поселения на 2023 год и плановый период 2024 и 2025 годов</t>
  </si>
  <si>
    <t>1.1. Перечень подлежащих предоставлению муниципальных гарантий Сабиновского сельского поселения на 2023 год и плановый период 2024 и 2025 годов</t>
  </si>
  <si>
    <t>Муниципальная программа «Развитие территории Сабиновского сельского поселения на 2023 -2025гг.»</t>
  </si>
  <si>
    <t xml:space="preserve">от 28.12.2022г.№ 35     
</t>
  </si>
  <si>
    <t xml:space="preserve">от 28.12.2022г.№35  
  </t>
  </si>
  <si>
    <t>от 28.12.2022г.№ 35</t>
  </si>
  <si>
    <t>013F2S5101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</si>
  <si>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дворовой территории дома № 19 с. Кукарино)                                      (Закупка товаров, работ и услуг для обеспечения государственных (муниципальных) нужд)</t>
  </si>
  <si>
    <t>4190096033</t>
  </si>
  <si>
    <t>13</t>
  </si>
  <si>
    <t>Владение, пользование и распоряжение имуществом, находящимся в муниципальной собственности муниципального района                                                                           ( Закупка товаров, работ и услуг для обеспечения государственных (муниципальных) нужд)</t>
  </si>
  <si>
    <t>Основное мероприятие  (Благоустройство дворовой территории дома № 19 с. Кукарино)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</si>
  <si>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дворовой территории дома № 19 с. Кукарино)                                                        (Закупка товаров, работ и услуг для обеспечения государственных (муниципальных) нужд)</t>
  </si>
  <si>
    <t>000 1 13 00000 00 0000 000</t>
  </si>
  <si>
    <t>ДОХОДЫ ОТ ОКАЗАНИЯ ПЛАТНЫХ УСЛУГ И КОМПЕНСАЦИИ ЗАТРАТ ГОСУДАРСТВА</t>
  </si>
  <si>
    <t>000 1 13 02000 00 0000 000</t>
  </si>
  <si>
    <t>Доходы от компенсации затрат государства</t>
  </si>
  <si>
    <t>000 1 13 02990 00 0000 130</t>
  </si>
  <si>
    <t>914 1 13 02995 10 0000 130</t>
  </si>
  <si>
    <t>Прочие доходы от компенсации затрат государства</t>
  </si>
  <si>
    <t xml:space="preserve">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                                                                                             ( Закупка товаров, работ и услуг для обеспечения государственных (муниципальных) нужд)               </t>
  </si>
  <si>
    <t>Подготовка проектов внесения изменений в документы территориального планирования, правила землепользования и застройки</t>
  </si>
  <si>
    <t>41900S3020</t>
  </si>
  <si>
    <t>Распределение бюджетных ассигнований по целевым статьям (муниципальным программам Сабиновского сельского поселения и не включенным в муниципальные программы Сабиновского сельского поселения направлениям деятельности органов муниципальной власти Сабиновского сельского поселения, группам видов расходов классификации расходов бюджета Сабиновского сельского поселения  на 2023 год и плановый период 2024 и 2025 годов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</si>
  <si>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</t>
  </si>
  <si>
    <t>914 1 08 04020 01 0000 110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</si>
  <si>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</si>
  <si>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</si>
  <si>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</si>
  <si>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</si>
  <si>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</si>
  <si>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</si>
  <si>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</si>
  <si>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</si>
  <si>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</si>
  <si>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</si>
  <si>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</si>
  <si>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</si>
  <si>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914 1 14 02053 10 0000 410</t>
  </si>
  <si>
    <t>в ред.решений от 16.03.2023 №2, от 16.03.2023 №6, от 17.07.2023 №16, от 30.08.2023 №17</t>
  </si>
  <si>
    <t>000 2 07 00000 00 0000 000</t>
  </si>
  <si>
    <t>ПРОЧИЕ БЕЗВОЗМЕЗДНЫЕ ПОСТУПЛЕНИЯ</t>
  </si>
  <si>
    <t>000 2 07 05000 10 0000 150</t>
  </si>
  <si>
    <t>Прочие безвозмездные поступления в бюджеты сельских поселений</t>
  </si>
  <si>
    <t>000 2 07 05020 10 0000 150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</si>
  <si>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</si>
  <si>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914 2 07 05020 10 0000 150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</si>
</sst>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&quot;р.&quot;"/>
    <numFmt numFmtId="165" formatCode="#,##0.00_ ;\-#,##0.00\ "/>
  </numFmts>
  <fonts count="2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9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/>
    <xf numFmtId="0" fontId="5" fillId="0" borderId="0"/>
    <xf numFmtId="1" fontId="6" fillId="0" borderId="7">
      <alignment horizontal="center" vertical="center" wrapText="1" shrinkToFit="1"/>
    </xf>
    <xf numFmtId="0" fontId="7" fillId="0" borderId="0">
      <alignment vertical="center"/>
    </xf>
    <xf numFmtId="0" fontId="7" fillId="0" borderId="0">
      <alignment vertical="center"/>
    </xf>
    <xf numFmtId="0" fontId="5" fillId="0" borderId="0"/>
    <xf numFmtId="0" fontId="8" fillId="2" borderId="0">
      <alignment vertical="center"/>
    </xf>
    <xf numFmtId="0" fontId="9" fillId="0" borderId="0">
      <alignment horizontal="center" vertical="center"/>
    </xf>
    <xf numFmtId="0" fontId="10" fillId="0" borderId="0">
      <alignment horizontal="center" vertical="center"/>
    </xf>
    <xf numFmtId="0" fontId="10" fillId="0" borderId="0">
      <alignment vertical="center"/>
    </xf>
    <xf numFmtId="0" fontId="8" fillId="0" borderId="0">
      <alignment horizontal="center" vertical="center"/>
    </xf>
    <xf numFmtId="0" fontId="6" fillId="0" borderId="0">
      <alignment vertical="center"/>
    </xf>
    <xf numFmtId="0" fontId="6" fillId="0" borderId="0">
      <alignment horizontal="left" vertical="center" wrapText="1"/>
    </xf>
    <xf numFmtId="0" fontId="9" fillId="0" borderId="0">
      <alignment horizontal="center" vertical="center" wrapText="1"/>
    </xf>
    <xf numFmtId="0" fontId="6" fillId="0" borderId="8">
      <alignment vertical="center"/>
    </xf>
    <xf numFmtId="0" fontId="6" fillId="0" borderId="9">
      <alignment horizontal="center" vertical="center" wrapText="1"/>
    </xf>
    <xf numFmtId="0" fontId="6" fillId="0" borderId="10">
      <alignment horizontal="center" vertical="center" wrapText="1"/>
    </xf>
    <xf numFmtId="0" fontId="8" fillId="2" borderId="11">
      <alignment vertical="center"/>
    </xf>
    <xf numFmtId="49" fontId="11" fillId="0" borderId="9">
      <alignment vertical="center" wrapText="1"/>
    </xf>
    <xf numFmtId="0" fontId="8" fillId="2" borderId="12">
      <alignment vertical="center"/>
    </xf>
    <xf numFmtId="49" fontId="12" fillId="0" borderId="13">
      <alignment horizontal="left" vertical="center" wrapText="1" indent="1"/>
    </xf>
    <xf numFmtId="0" fontId="8" fillId="2" borderId="14">
      <alignment vertical="center"/>
    </xf>
    <xf numFmtId="0" fontId="8" fillId="0" borderId="0">
      <alignment vertical="center"/>
    </xf>
    <xf numFmtId="0" fontId="11" fillId="0" borderId="0">
      <alignment horizontal="left" vertical="center" wrapText="1"/>
    </xf>
    <xf numFmtId="0" fontId="9" fillId="0" borderId="0">
      <alignment vertical="center"/>
    </xf>
    <xf numFmtId="0" fontId="6" fillId="0" borderId="0">
      <alignment vertical="center" wrapText="1"/>
    </xf>
    <xf numFmtId="0" fontId="6" fillId="0" borderId="8">
      <alignment horizontal="left" vertical="center" wrapText="1"/>
    </xf>
    <xf numFmtId="0" fontId="6" fillId="0" borderId="15">
      <alignment horizontal="left" vertical="center" wrapText="1"/>
    </xf>
    <xf numFmtId="0" fontId="6" fillId="0" borderId="12">
      <alignment vertical="center" wrapText="1"/>
    </xf>
    <xf numFmtId="0" fontId="6" fillId="0" borderId="16">
      <alignment horizontal="center" vertical="center" wrapText="1"/>
    </xf>
    <xf numFmtId="1" fontId="11" fillId="0" borderId="9">
      <alignment horizontal="center" vertical="center" shrinkToFit="1"/>
      <protection locked="0"/>
    </xf>
    <xf numFmtId="0" fontId="8" fillId="2" borderId="15">
      <alignment vertical="center"/>
    </xf>
    <xf numFmtId="1" fontId="12" fillId="0" borderId="9">
      <alignment horizontal="center" vertical="center" shrinkToFit="1"/>
    </xf>
    <xf numFmtId="0" fontId="8" fillId="2" borderId="0">
      <alignment vertical="center" shrinkToFit="1"/>
    </xf>
    <xf numFmtId="49" fontId="6" fillId="0" borderId="0">
      <alignment vertical="center" wrapText="1"/>
    </xf>
    <xf numFmtId="49" fontId="6" fillId="0" borderId="12">
      <alignment vertical="center" wrapText="1"/>
    </xf>
    <xf numFmtId="4" fontId="11" fillId="0" borderId="9">
      <alignment horizontal="right" vertical="center" shrinkToFit="1"/>
      <protection locked="0"/>
    </xf>
    <xf numFmtId="4" fontId="12" fillId="0" borderId="9">
      <alignment horizontal="right" vertical="center" shrinkToFit="1"/>
    </xf>
    <xf numFmtId="0" fontId="13" fillId="0" borderId="0">
      <alignment horizontal="center" vertical="center" wrapText="1"/>
    </xf>
    <xf numFmtId="0" fontId="6" fillId="0" borderId="17">
      <alignment vertical="center"/>
    </xf>
    <xf numFmtId="0" fontId="6" fillId="0" borderId="18">
      <alignment horizontal="right" vertical="center"/>
    </xf>
    <xf numFmtId="0" fontId="6" fillId="0" borderId="8">
      <alignment horizontal="right" vertical="center"/>
    </xf>
    <xf numFmtId="0" fontId="6" fillId="0" borderId="16">
      <alignment horizontal="center" vertical="center"/>
    </xf>
    <xf numFmtId="49" fontId="6" fillId="0" borderId="19">
      <alignment horizontal="center" vertical="center"/>
    </xf>
    <xf numFmtId="0" fontId="6" fillId="0" borderId="7">
      <alignment horizontal="center" vertical="center"/>
    </xf>
    <xf numFmtId="1" fontId="6" fillId="0" borderId="7">
      <alignment horizontal="center" vertical="center"/>
    </xf>
    <xf numFmtId="1" fontId="6" fillId="0" borderId="7">
      <alignment horizontal="center" vertical="center" shrinkToFit="1"/>
    </xf>
    <xf numFmtId="49" fontId="6" fillId="0" borderId="7">
      <alignment horizontal="center" vertical="center"/>
    </xf>
    <xf numFmtId="0" fontId="6" fillId="0" borderId="20">
      <alignment horizontal="center" vertical="center"/>
    </xf>
    <xf numFmtId="0" fontId="6" fillId="0" borderId="21">
      <alignment vertical="center"/>
    </xf>
    <xf numFmtId="0" fontId="6" fillId="0" borderId="9">
      <alignment horizontal="center" vertical="center" wrapText="1"/>
    </xf>
    <xf numFmtId="0" fontId="6" fillId="0" borderId="22">
      <alignment horizontal="center" vertical="center" wrapText="1"/>
    </xf>
    <xf numFmtId="0" fontId="14" fillId="0" borderId="8">
      <alignment horizontal="right" vertical="center"/>
    </xf>
    <xf numFmtId="0" fontId="1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23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top" wrapText="1"/>
    </xf>
    <xf numFmtId="2" fontId="0" fillId="0" borderId="0" xfId="0" applyNumberFormat="1"/>
    <xf numFmtId="0" fontId="1" fillId="0" borderId="0" xfId="0" applyFont="1" applyAlignment="1"/>
    <xf numFmtId="43" fontId="0" fillId="0" borderId="0" xfId="0" applyNumberFormat="1"/>
    <xf numFmtId="0" fontId="16" fillId="0" borderId="0" xfId="0" applyFont="1"/>
    <xf numFmtId="0" fontId="0" fillId="0" borderId="0" xfId="0"/>
    <xf numFmtId="0" fontId="17" fillId="0" borderId="0" xfId="0" applyFont="1"/>
    <xf numFmtId="0" fontId="16" fillId="0" borderId="0" xfId="0" applyFont="1" applyFill="1"/>
    <xf numFmtId="0" fontId="16" fillId="0" borderId="0" xfId="0" applyFont="1" applyAlignment="1">
      <alignment vertical="center"/>
    </xf>
    <xf numFmtId="0" fontId="0" fillId="0" borderId="0" xfId="0" applyFill="1"/>
    <xf numFmtId="0" fontId="0" fillId="0" borderId="0" xfId="0" applyAlignment="1">
      <alignment vertical="top"/>
    </xf>
    <xf numFmtId="0" fontId="0" fillId="0" borderId="0" xfId="0"/>
    <xf numFmtId="0" fontId="0" fillId="0" borderId="0" xfId="0"/>
    <xf numFmtId="0" fontId="16" fillId="0" borderId="0" xfId="0" applyFont="1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2" fontId="17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3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43" fontId="19" fillId="0" borderId="1" xfId="0" applyNumberFormat="1" applyFont="1" applyBorder="1" applyAlignment="1">
      <alignment horizontal="center" vertical="top" wrapText="1"/>
    </xf>
    <xf numFmtId="0" fontId="19" fillId="0" borderId="0" xfId="0" applyFont="1" applyAlignment="1"/>
    <xf numFmtId="0" fontId="0" fillId="0" borderId="0" xfId="0"/>
    <xf numFmtId="0" fontId="1" fillId="0" borderId="1" xfId="0" applyFont="1" applyBorder="1" applyAlignment="1">
      <alignment wrapText="1"/>
    </xf>
    <xf numFmtId="0" fontId="0" fillId="0" borderId="0" xfId="0"/>
    <xf numFmtId="0" fontId="0" fillId="0" borderId="0" xfId="0"/>
    <xf numFmtId="0" fontId="2" fillId="0" borderId="1" xfId="0" applyFont="1" applyBorder="1" applyAlignment="1">
      <alignment vertical="top" wrapText="1"/>
    </xf>
    <xf numFmtId="0" fontId="0" fillId="0" borderId="0" xfId="0"/>
    <xf numFmtId="0" fontId="1" fillId="0" borderId="2" xfId="0" applyFont="1" applyFill="1" applyBorder="1" applyAlignment="1">
      <alignment vertical="top" wrapText="1"/>
    </xf>
    <xf numFmtId="0" fontId="0" fillId="0" borderId="0" xfId="0" applyFill="1"/>
    <xf numFmtId="43" fontId="2" fillId="0" borderId="1" xfId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8" fillId="0" borderId="1" xfId="0" applyNumberFormat="1" applyFont="1" applyBorder="1" applyAlignment="1">
      <alignment horizontal="center" vertical="top" wrapText="1"/>
    </xf>
    <xf numFmtId="43" fontId="16" fillId="0" borderId="0" xfId="0" applyNumberFormat="1" applyFont="1"/>
    <xf numFmtId="164" fontId="0" fillId="0" borderId="0" xfId="0" applyNumberFormat="1" applyAlignment="1">
      <alignment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3" fontId="2" fillId="0" borderId="4" xfId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top"/>
    </xf>
    <xf numFmtId="0" fontId="17" fillId="0" borderId="1" xfId="0" applyFont="1" applyFill="1" applyBorder="1" applyAlignment="1">
      <alignment vertical="top"/>
    </xf>
    <xf numFmtId="43" fontId="17" fillId="0" borderId="1" xfId="0" applyNumberFormat="1" applyFont="1" applyFill="1" applyBorder="1" applyAlignment="1">
      <alignment vertical="top"/>
    </xf>
    <xf numFmtId="43" fontId="2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43" fontId="17" fillId="0" borderId="1" xfId="0" applyNumberFormat="1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24" xfId="0" applyFont="1" applyFill="1" applyBorder="1" applyAlignment="1">
      <alignment vertical="top" wrapText="1"/>
    </xf>
    <xf numFmtId="0" fontId="1" fillId="0" borderId="26" xfId="0" applyFont="1" applyFill="1" applyBorder="1" applyAlignment="1">
      <alignment vertical="top" wrapText="1"/>
    </xf>
    <xf numFmtId="43" fontId="16" fillId="0" borderId="0" xfId="0" applyNumberFormat="1" applyFont="1" applyAlignment="1">
      <alignment vertical="center"/>
    </xf>
    <xf numFmtId="43" fontId="1" fillId="0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3" fontId="18" fillId="3" borderId="1" xfId="1" applyFont="1" applyFill="1" applyBorder="1" applyAlignment="1">
      <alignment horizontal="center" vertical="top" wrapText="1"/>
    </xf>
    <xf numFmtId="43" fontId="2" fillId="3" borderId="1" xfId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center" wrapText="1"/>
    </xf>
    <xf numFmtId="43" fontId="0" fillId="0" borderId="0" xfId="0" applyNumberFormat="1" applyFill="1"/>
    <xf numFmtId="0" fontId="2" fillId="3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vertical="top"/>
    </xf>
    <xf numFmtId="0" fontId="1" fillId="3" borderId="23" xfId="0" applyFont="1" applyFill="1" applyBorder="1" applyAlignment="1">
      <alignment vertical="top" wrapText="1"/>
    </xf>
    <xf numFmtId="0" fontId="2" fillId="3" borderId="2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43" fontId="2" fillId="3" borderId="3" xfId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center" vertical="top" wrapText="1"/>
    </xf>
    <xf numFmtId="49" fontId="18" fillId="3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0" fontId="18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3" fontId="18" fillId="0" borderId="1" xfId="1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vertical="center" wrapText="1"/>
    </xf>
    <xf numFmtId="43" fontId="18" fillId="3" borderId="1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3" fontId="1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43" fontId="2" fillId="3" borderId="1" xfId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43" fontId="1" fillId="0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3" fontId="1" fillId="0" borderId="3" xfId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3" fontId="1" fillId="3" borderId="3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43" fontId="1" fillId="3" borderId="3" xfId="1" applyFont="1" applyFill="1" applyBorder="1" applyAlignment="1">
      <alignment horizontal="center" vertical="top" wrapText="1"/>
    </xf>
    <xf numFmtId="43" fontId="1" fillId="3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 vertical="top"/>
    </xf>
    <xf numFmtId="43" fontId="1" fillId="3" borderId="3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3" fontId="1" fillId="0" borderId="1" xfId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43" fontId="20" fillId="0" borderId="1" xfId="0" applyNumberFormat="1" applyFont="1" applyFill="1" applyBorder="1" applyAlignment="1">
      <alignment horizontal="right" vertical="top" wrapText="1"/>
    </xf>
    <xf numFmtId="43" fontId="21" fillId="0" borderId="1" xfId="0" applyNumberFormat="1" applyFont="1" applyFill="1" applyBorder="1" applyAlignment="1">
      <alignment horizontal="right" vertical="top" wrapText="1"/>
    </xf>
    <xf numFmtId="43" fontId="21" fillId="0" borderId="1" xfId="0" applyNumberFormat="1" applyFont="1" applyBorder="1" applyAlignment="1">
      <alignment horizontal="right" vertical="top" wrapText="1"/>
    </xf>
    <xf numFmtId="2" fontId="21" fillId="0" borderId="1" xfId="0" applyNumberFormat="1" applyFont="1" applyBorder="1" applyAlignment="1">
      <alignment horizontal="right" vertical="top"/>
    </xf>
    <xf numFmtId="43" fontId="1" fillId="0" borderId="1" xfId="0" applyNumberFormat="1" applyFont="1" applyBorder="1" applyAlignment="1">
      <alignment horizontal="right" vertical="top" wrapText="1"/>
    </xf>
    <xf numFmtId="0" fontId="21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top" wrapText="1"/>
    </xf>
    <xf numFmtId="0" fontId="20" fillId="0" borderId="1" xfId="0" applyFont="1" applyBorder="1" applyAlignment="1">
      <alignment vertical="top" wrapText="1"/>
    </xf>
    <xf numFmtId="2" fontId="20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 wrapText="1"/>
    </xf>
    <xf numFmtId="2" fontId="20" fillId="0" borderId="1" xfId="0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3" fontId="20" fillId="0" borderId="1" xfId="0" applyNumberFormat="1" applyFont="1" applyBorder="1" applyAlignment="1">
      <alignment horizontal="right" vertical="top" wrapText="1"/>
    </xf>
    <xf numFmtId="165" fontId="2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9" fillId="0" borderId="0" xfId="0" applyFont="1" applyAlignment="1">
      <alignment horizontal="right" wrapText="1"/>
    </xf>
    <xf numFmtId="43" fontId="1" fillId="0" borderId="3" xfId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3" fontId="1" fillId="3" borderId="3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3" fontId="1" fillId="3" borderId="3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center" wrapText="1"/>
    </xf>
    <xf numFmtId="43" fontId="18" fillId="0" borderId="1" xfId="1" applyFont="1" applyFill="1" applyBorder="1" applyAlignment="1">
      <alignment horizontal="center" vertical="center" wrapText="1"/>
    </xf>
    <xf numFmtId="43" fontId="1" fillId="3" borderId="3" xfId="1" applyFont="1" applyFill="1" applyBorder="1" applyAlignment="1">
      <alignment horizontal="center" vertical="top" wrapText="1"/>
    </xf>
    <xf numFmtId="43" fontId="1" fillId="3" borderId="1" xfId="1" applyFont="1" applyFill="1" applyBorder="1" applyAlignment="1">
      <alignment horizontal="center" vertical="top" wrapText="1"/>
    </xf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3" fontId="1" fillId="3" borderId="2" xfId="1" applyFont="1" applyFill="1" applyBorder="1" applyAlignment="1">
      <alignment horizontal="center" vertical="top" wrapText="1"/>
    </xf>
    <xf numFmtId="43" fontId="1" fillId="3" borderId="3" xfId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43" fontId="1" fillId="3" borderId="3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0" fillId="0" borderId="0" xfId="0"/>
    <xf numFmtId="43" fontId="1" fillId="3" borderId="3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43" fontId="1" fillId="3" borderId="3" xfId="1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27" xfId="0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27" xfId="0" applyBorder="1" applyAlignment="1">
      <alignment horizontal="center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3" fontId="2" fillId="0" borderId="2" xfId="1" applyFont="1" applyFill="1" applyBorder="1" applyAlignment="1">
      <alignment horizontal="center" vertical="top" wrapText="1"/>
    </xf>
    <xf numFmtId="43" fontId="2" fillId="0" borderId="3" xfId="1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43" fontId="1" fillId="0" borderId="3" xfId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23" xfId="0" applyNumberFormat="1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43" fontId="1" fillId="0" borderId="23" xfId="1" applyFont="1" applyFill="1" applyBorder="1" applyAlignment="1">
      <alignment horizontal="center" vertical="top" wrapText="1"/>
    </xf>
    <xf numFmtId="43" fontId="1" fillId="3" borderId="2" xfId="1" applyFont="1" applyFill="1" applyBorder="1" applyAlignment="1">
      <alignment horizontal="center" vertical="top" wrapText="1"/>
    </xf>
    <xf numFmtId="43" fontId="1" fillId="3" borderId="23" xfId="1" applyFont="1" applyFill="1" applyBorder="1" applyAlignment="1">
      <alignment horizontal="center" vertical="top" wrapText="1"/>
    </xf>
    <xf numFmtId="43" fontId="1" fillId="3" borderId="3" xfId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top" wrapText="1"/>
    </xf>
    <xf numFmtId="0" fontId="0" fillId="0" borderId="0" xfId="0" applyAlignment="1">
      <alignment horizontal="right" vertical="top"/>
    </xf>
    <xf numFmtId="0" fontId="1" fillId="3" borderId="2" xfId="0" applyFont="1" applyFill="1" applyBorder="1" applyAlignment="1">
      <alignment horizontal="left" vertical="top" wrapText="1"/>
    </xf>
    <xf numFmtId="0" fontId="1" fillId="3" borderId="2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1" fillId="3" borderId="23" xfId="0" applyFont="1" applyFill="1" applyBorder="1" applyAlignment="1">
      <alignment horizontal="center" vertical="top" wrapText="1"/>
    </xf>
    <xf numFmtId="49" fontId="1" fillId="3" borderId="23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43" fontId="1" fillId="3" borderId="1" xfId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28" xfId="0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H6" sqref="H6:M6"/>
    </sheetView>
  </sheetViews>
  <sheetFormatPr defaultRowHeight="15"/>
  <cols>
    <col min="1" max="1" width="14.42578125" customWidth="1"/>
    <col min="2" max="2" width="18" customWidth="1"/>
  </cols>
  <sheetData>
    <row r="1" spans="1:13" ht="15.75">
      <c r="H1" s="237" t="s">
        <v>351</v>
      </c>
      <c r="I1" s="237"/>
      <c r="J1" s="237"/>
      <c r="K1" s="237"/>
      <c r="L1" s="237"/>
      <c r="M1" s="237"/>
    </row>
    <row r="2" spans="1:13" ht="15.75">
      <c r="H2" s="238" t="s">
        <v>288</v>
      </c>
      <c r="I2" s="238"/>
      <c r="J2" s="238"/>
      <c r="K2" s="238"/>
      <c r="L2" s="238"/>
      <c r="M2" s="238"/>
    </row>
    <row r="3" spans="1:13" ht="15.75">
      <c r="H3" s="238" t="s">
        <v>29</v>
      </c>
      <c r="I3" s="238"/>
      <c r="J3" s="238"/>
      <c r="K3" s="238"/>
      <c r="L3" s="238"/>
      <c r="M3" s="238"/>
    </row>
    <row r="4" spans="1:13" ht="15.75">
      <c r="H4" s="238" t="s">
        <v>21</v>
      </c>
      <c r="I4" s="238"/>
      <c r="J4" s="238"/>
      <c r="K4" s="238"/>
      <c r="L4" s="238"/>
      <c r="M4" s="238"/>
    </row>
    <row r="5" spans="1:13" ht="15.75">
      <c r="H5" s="238" t="s">
        <v>22</v>
      </c>
      <c r="I5" s="238"/>
      <c r="J5" s="238"/>
      <c r="K5" s="238"/>
      <c r="L5" s="238"/>
      <c r="M5" s="238"/>
    </row>
    <row r="6" spans="1:13" ht="15.75">
      <c r="H6" s="241" t="s">
        <v>378</v>
      </c>
      <c r="I6" s="238"/>
      <c r="J6" s="238"/>
      <c r="K6" s="238"/>
      <c r="L6" s="238"/>
      <c r="M6" s="238"/>
    </row>
    <row r="7" spans="1:13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</row>
    <row r="8" spans="1:13" ht="15.75">
      <c r="A8" s="242" t="s">
        <v>137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</row>
    <row r="9" spans="1:13" ht="18.75" customHeight="1">
      <c r="A9" s="243" t="s">
        <v>365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</row>
    <row r="10" spans="1:13" ht="15.75">
      <c r="A10" s="242" t="s">
        <v>366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</row>
    <row r="11" spans="1:13" ht="15.75">
      <c r="C11" s="22"/>
      <c r="D11" s="22"/>
    </row>
    <row r="12" spans="1:13" ht="15.75">
      <c r="A12" s="237" t="s">
        <v>28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</row>
    <row r="13" spans="1:13" ht="21.75" customHeight="1">
      <c r="A13" s="245" t="s">
        <v>23</v>
      </c>
      <c r="B13" s="245"/>
      <c r="C13" s="245"/>
      <c r="D13" s="245"/>
      <c r="E13" s="245"/>
      <c r="F13" s="245"/>
      <c r="G13" s="245"/>
      <c r="H13" s="245"/>
      <c r="I13" s="245" t="s">
        <v>24</v>
      </c>
      <c r="J13" s="245"/>
      <c r="K13" s="245"/>
      <c r="L13" s="245"/>
      <c r="M13" s="245"/>
    </row>
    <row r="14" spans="1:13" ht="15.75">
      <c r="A14" s="246">
        <v>1</v>
      </c>
      <c r="B14" s="246"/>
      <c r="C14" s="246"/>
      <c r="D14" s="246"/>
      <c r="E14" s="246"/>
      <c r="F14" s="246"/>
      <c r="G14" s="246"/>
      <c r="H14" s="246"/>
      <c r="I14" s="246">
        <v>2</v>
      </c>
      <c r="J14" s="246"/>
      <c r="K14" s="246"/>
      <c r="L14" s="246"/>
      <c r="M14" s="246"/>
    </row>
    <row r="15" spans="1:13" ht="18" customHeight="1">
      <c r="A15" s="247" t="s">
        <v>26</v>
      </c>
      <c r="B15" s="247"/>
      <c r="C15" s="247"/>
      <c r="D15" s="247"/>
      <c r="E15" s="247"/>
      <c r="F15" s="247"/>
      <c r="G15" s="247"/>
      <c r="H15" s="247"/>
      <c r="I15" s="240">
        <v>1</v>
      </c>
      <c r="J15" s="240"/>
      <c r="K15" s="240"/>
      <c r="L15" s="240"/>
      <c r="M15" s="240"/>
    </row>
    <row r="16" spans="1:13" ht="15.75" customHeight="1">
      <c r="A16" s="247" t="s">
        <v>25</v>
      </c>
      <c r="B16" s="247"/>
      <c r="C16" s="247"/>
      <c r="D16" s="247"/>
      <c r="E16" s="247"/>
      <c r="F16" s="247"/>
      <c r="G16" s="247"/>
      <c r="H16" s="247"/>
      <c r="I16" s="240">
        <v>1</v>
      </c>
      <c r="J16" s="240"/>
      <c r="K16" s="240"/>
      <c r="L16" s="240"/>
      <c r="M16" s="240"/>
    </row>
    <row r="17" spans="1:13" ht="15.75">
      <c r="A17" s="239" t="s">
        <v>363</v>
      </c>
      <c r="B17" s="239"/>
      <c r="C17" s="239"/>
      <c r="D17" s="239"/>
      <c r="E17" s="239"/>
      <c r="F17" s="239"/>
      <c r="G17" s="239"/>
      <c r="H17" s="239"/>
      <c r="I17" s="240">
        <v>1</v>
      </c>
      <c r="J17" s="240"/>
      <c r="K17" s="240"/>
      <c r="L17" s="240"/>
      <c r="M17" s="240"/>
    </row>
    <row r="18" spans="1:13" ht="15.75">
      <c r="A18" s="1"/>
    </row>
  </sheetData>
  <mergeCells count="21">
    <mergeCell ref="A17:H17"/>
    <mergeCell ref="I17:M17"/>
    <mergeCell ref="H6:M6"/>
    <mergeCell ref="A10:M10"/>
    <mergeCell ref="A9:M9"/>
    <mergeCell ref="A8:M8"/>
    <mergeCell ref="A7:M7"/>
    <mergeCell ref="A12:M12"/>
    <mergeCell ref="A13:H13"/>
    <mergeCell ref="A14:H14"/>
    <mergeCell ref="A16:H16"/>
    <mergeCell ref="A15:H15"/>
    <mergeCell ref="I16:M16"/>
    <mergeCell ref="I15:M15"/>
    <mergeCell ref="I14:M14"/>
    <mergeCell ref="I13:M13"/>
    <mergeCell ref="H1:M1"/>
    <mergeCell ref="H2:M2"/>
    <mergeCell ref="H3:M3"/>
    <mergeCell ref="H4:M4"/>
    <mergeCell ref="H5:M5"/>
  </mergeCells>
  <phoneticPr fontId="4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J26" sqref="J25:J26"/>
    </sheetView>
  </sheetViews>
  <sheetFormatPr defaultRowHeight="15"/>
  <cols>
    <col min="1" max="1" width="7.5703125" customWidth="1"/>
    <col min="2" max="2" width="16.7109375" customWidth="1"/>
    <col min="3" max="3" width="23.7109375" customWidth="1"/>
    <col min="4" max="4" width="26.5703125" customWidth="1"/>
    <col min="5" max="5" width="15.5703125" customWidth="1"/>
    <col min="6" max="6" width="13.42578125" customWidth="1"/>
    <col min="7" max="7" width="19.85546875" customWidth="1"/>
  </cols>
  <sheetData>
    <row r="1" spans="1:7" ht="15.75">
      <c r="A1" s="237" t="s">
        <v>359</v>
      </c>
      <c r="B1" s="237"/>
      <c r="C1" s="237"/>
      <c r="D1" s="237"/>
      <c r="E1" s="237"/>
      <c r="F1" s="237"/>
      <c r="G1" s="237"/>
    </row>
    <row r="2" spans="1:7" ht="15.75">
      <c r="A2" s="238" t="s">
        <v>289</v>
      </c>
      <c r="B2" s="238"/>
      <c r="C2" s="238"/>
      <c r="D2" s="238"/>
      <c r="E2" s="238"/>
      <c r="F2" s="238"/>
      <c r="G2" s="238"/>
    </row>
    <row r="3" spans="1:7" ht="15.75">
      <c r="A3" s="238" t="s">
        <v>29</v>
      </c>
      <c r="B3" s="238"/>
      <c r="C3" s="238"/>
      <c r="D3" s="238"/>
      <c r="E3" s="238"/>
      <c r="F3" s="238"/>
      <c r="G3" s="238"/>
    </row>
    <row r="4" spans="1:7" ht="15.75">
      <c r="A4" s="238" t="s">
        <v>21</v>
      </c>
      <c r="B4" s="238"/>
      <c r="C4" s="238"/>
      <c r="D4" s="238"/>
      <c r="E4" s="238"/>
      <c r="F4" s="238"/>
      <c r="G4" s="238"/>
    </row>
    <row r="5" spans="1:7" ht="15.75">
      <c r="A5" s="238" t="s">
        <v>22</v>
      </c>
      <c r="B5" s="238"/>
      <c r="C5" s="238"/>
      <c r="D5" s="238"/>
      <c r="E5" s="238"/>
      <c r="F5" s="238"/>
      <c r="G5" s="238"/>
    </row>
    <row r="6" spans="1:7" ht="15.75">
      <c r="A6" s="238" t="s">
        <v>380</v>
      </c>
      <c r="B6" s="238"/>
      <c r="C6" s="238"/>
      <c r="D6" s="238"/>
      <c r="E6" s="238"/>
      <c r="F6" s="238"/>
      <c r="G6" s="238"/>
    </row>
    <row r="7" spans="1:7">
      <c r="A7" s="244"/>
      <c r="B7" s="244"/>
      <c r="C7" s="244"/>
      <c r="D7" s="244"/>
      <c r="E7" s="244"/>
      <c r="F7" s="244"/>
      <c r="G7" s="244"/>
    </row>
    <row r="8" spans="1:7" ht="36.75" customHeight="1">
      <c r="A8" s="243" t="s">
        <v>375</v>
      </c>
      <c r="B8" s="321"/>
      <c r="C8" s="321"/>
      <c r="D8" s="321"/>
      <c r="E8" s="321"/>
      <c r="F8" s="321"/>
      <c r="G8" s="321"/>
    </row>
    <row r="9" spans="1:7" ht="30.75" customHeight="1">
      <c r="A9" s="243" t="s">
        <v>376</v>
      </c>
      <c r="B9" s="243"/>
      <c r="C9" s="243"/>
      <c r="D9" s="243"/>
      <c r="E9" s="243"/>
      <c r="F9" s="243"/>
      <c r="G9" s="243"/>
    </row>
    <row r="11" spans="1:7" ht="35.25" customHeight="1">
      <c r="A11" s="322" t="s">
        <v>105</v>
      </c>
      <c r="B11" s="322" t="s">
        <v>97</v>
      </c>
      <c r="C11" s="322" t="s">
        <v>104</v>
      </c>
      <c r="D11" s="2" t="s">
        <v>103</v>
      </c>
      <c r="E11" s="322" t="s">
        <v>102</v>
      </c>
      <c r="F11" s="322" t="s">
        <v>101</v>
      </c>
      <c r="G11" s="322" t="s">
        <v>100</v>
      </c>
    </row>
    <row r="12" spans="1:7" ht="31.5">
      <c r="A12" s="322"/>
      <c r="B12" s="322"/>
      <c r="C12" s="322"/>
      <c r="D12" s="2" t="s">
        <v>98</v>
      </c>
      <c r="E12" s="322"/>
      <c r="F12" s="322"/>
      <c r="G12" s="322"/>
    </row>
    <row r="13" spans="1:7" ht="15.7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</row>
    <row r="14" spans="1:7" ht="15.75">
      <c r="A14" s="3">
        <v>1</v>
      </c>
      <c r="B14" s="3" t="s">
        <v>99</v>
      </c>
      <c r="C14" s="3" t="s">
        <v>99</v>
      </c>
      <c r="D14" s="3">
        <v>0</v>
      </c>
      <c r="E14" s="3">
        <v>0</v>
      </c>
      <c r="F14" s="3">
        <v>0</v>
      </c>
      <c r="G14" s="3" t="s">
        <v>99</v>
      </c>
    </row>
  </sheetData>
  <mergeCells count="15">
    <mergeCell ref="A6:G6"/>
    <mergeCell ref="A7:G7"/>
    <mergeCell ref="A1:G1"/>
    <mergeCell ref="A5:G5"/>
    <mergeCell ref="A4:G4"/>
    <mergeCell ref="A3:G3"/>
    <mergeCell ref="A2:G2"/>
    <mergeCell ref="A8:G8"/>
    <mergeCell ref="A9:G9"/>
    <mergeCell ref="G11:G12"/>
    <mergeCell ref="A11:A12"/>
    <mergeCell ref="C11:C12"/>
    <mergeCell ref="E11:E12"/>
    <mergeCell ref="B11:B12"/>
    <mergeCell ref="F11:F12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5"/>
  <sheetViews>
    <sheetView workbookViewId="0">
      <selection activeCell="A7" sqref="A7:E7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  <col min="6" max="7" width="14.7109375" bestFit="1" customWidth="1"/>
    <col min="8" max="8" width="15.7109375" bestFit="1" customWidth="1"/>
    <col min="9" max="10" width="14.7109375" bestFit="1" customWidth="1"/>
  </cols>
  <sheetData>
    <row r="1" spans="1:9" ht="15.75">
      <c r="A1" s="237" t="s">
        <v>350</v>
      </c>
      <c r="B1" s="237"/>
      <c r="C1" s="237"/>
      <c r="D1" s="237"/>
      <c r="E1" s="237"/>
    </row>
    <row r="2" spans="1:9" ht="15.75">
      <c r="A2" s="238" t="s">
        <v>288</v>
      </c>
      <c r="B2" s="238"/>
      <c r="C2" s="238"/>
      <c r="D2" s="238"/>
      <c r="E2" s="238"/>
    </row>
    <row r="3" spans="1:9" ht="15.75">
      <c r="A3" s="238" t="s">
        <v>29</v>
      </c>
      <c r="B3" s="238"/>
      <c r="C3" s="238"/>
      <c r="D3" s="238"/>
      <c r="E3" s="238"/>
    </row>
    <row r="4" spans="1:9" ht="15.75">
      <c r="A4" s="238" t="s">
        <v>21</v>
      </c>
      <c r="B4" s="238"/>
      <c r="C4" s="238"/>
      <c r="D4" s="238"/>
      <c r="E4" s="238"/>
    </row>
    <row r="5" spans="1:9" ht="15.75">
      <c r="A5" s="238" t="s">
        <v>22</v>
      </c>
      <c r="B5" s="238"/>
      <c r="C5" s="238"/>
      <c r="D5" s="238"/>
      <c r="E5" s="238"/>
    </row>
    <row r="6" spans="1:9">
      <c r="A6" s="241" t="s">
        <v>379</v>
      </c>
      <c r="B6" s="253"/>
      <c r="C6" s="253"/>
      <c r="D6" s="253"/>
      <c r="E6" s="253"/>
    </row>
    <row r="7" spans="1:9" ht="15.75" customHeight="1">
      <c r="A7" s="244" t="s">
        <v>414</v>
      </c>
      <c r="B7" s="244"/>
      <c r="C7" s="244"/>
      <c r="D7" s="244"/>
      <c r="E7" s="244"/>
    </row>
    <row r="8" spans="1:9" ht="30" customHeight="1">
      <c r="A8" s="243" t="s">
        <v>367</v>
      </c>
      <c r="B8" s="243"/>
      <c r="C8" s="243"/>
      <c r="D8" s="243"/>
      <c r="E8" s="243"/>
    </row>
    <row r="9" spans="1:9" ht="30.75" customHeight="1">
      <c r="A9" s="254"/>
      <c r="B9" s="254"/>
      <c r="C9" s="254"/>
      <c r="D9" s="254"/>
      <c r="E9" s="254"/>
    </row>
    <row r="10" spans="1:9" ht="15.75">
      <c r="A10" s="251" t="s">
        <v>0</v>
      </c>
      <c r="B10" s="251" t="s">
        <v>1</v>
      </c>
      <c r="C10" s="248" t="s">
        <v>34</v>
      </c>
      <c r="D10" s="249"/>
      <c r="E10" s="250"/>
    </row>
    <row r="11" spans="1:9" ht="15.75">
      <c r="A11" s="252"/>
      <c r="B11" s="252"/>
      <c r="C11" s="192" t="s">
        <v>280</v>
      </c>
      <c r="D11" s="192" t="s">
        <v>308</v>
      </c>
      <c r="E11" s="192" t="s">
        <v>368</v>
      </c>
    </row>
    <row r="12" spans="1:9" ht="16.5" customHeight="1">
      <c r="A12" s="109" t="s">
        <v>2</v>
      </c>
      <c r="B12" s="6" t="s">
        <v>3</v>
      </c>
      <c r="C12" s="111">
        <f>C13+C18+C21+C29+C32+C38+C42</f>
        <v>3511304.24</v>
      </c>
      <c r="D12" s="111">
        <f>D13+D18+D21+D29+D32</f>
        <v>3129852.32</v>
      </c>
      <c r="E12" s="111">
        <f>E13+E18+E21+E29+E32</f>
        <v>3171602.32</v>
      </c>
      <c r="G12" s="11"/>
      <c r="H12" s="11"/>
      <c r="I12" s="11"/>
    </row>
    <row r="13" spans="1:9" s="13" customFormat="1" ht="16.5" customHeight="1">
      <c r="A13" s="109" t="s">
        <v>139</v>
      </c>
      <c r="B13" s="6" t="s">
        <v>140</v>
      </c>
      <c r="C13" s="111">
        <f>C14</f>
        <v>1801373.51</v>
      </c>
      <c r="D13" s="111">
        <f>D14</f>
        <v>1830000</v>
      </c>
      <c r="E13" s="111">
        <f>E14</f>
        <v>1851750</v>
      </c>
      <c r="I13" s="11"/>
    </row>
    <row r="14" spans="1:9" ht="15.75">
      <c r="A14" s="112" t="s">
        <v>4</v>
      </c>
      <c r="B14" s="107" t="s">
        <v>5</v>
      </c>
      <c r="C14" s="113">
        <f>C15+C16+C17</f>
        <v>1801373.51</v>
      </c>
      <c r="D14" s="113">
        <f t="shared" ref="D14:E14" si="0">D15+D17+D16</f>
        <v>1830000</v>
      </c>
      <c r="E14" s="113">
        <f t="shared" si="0"/>
        <v>1851750</v>
      </c>
      <c r="F14" s="11"/>
      <c r="G14" s="11"/>
    </row>
    <row r="15" spans="1:9" ht="126.75" customHeight="1">
      <c r="A15" s="229" t="s">
        <v>6</v>
      </c>
      <c r="B15" s="7" t="s">
        <v>399</v>
      </c>
      <c r="C15" s="120">
        <v>1780500</v>
      </c>
      <c r="D15" s="120">
        <v>1829500</v>
      </c>
      <c r="E15" s="120">
        <v>1851250</v>
      </c>
      <c r="G15" s="11"/>
      <c r="H15" s="11"/>
    </row>
    <row r="16" spans="1:9" s="48" customFormat="1" ht="150.75" customHeight="1">
      <c r="A16" s="229" t="s">
        <v>302</v>
      </c>
      <c r="B16" s="7" t="s">
        <v>303</v>
      </c>
      <c r="C16" s="114">
        <v>250</v>
      </c>
      <c r="D16" s="114">
        <v>250</v>
      </c>
      <c r="E16" s="114">
        <v>250</v>
      </c>
      <c r="G16" s="11"/>
      <c r="H16" s="11"/>
    </row>
    <row r="17" spans="1:10" s="48" customFormat="1" ht="62.25" customHeight="1">
      <c r="A17" s="229" t="s">
        <v>222</v>
      </c>
      <c r="B17" s="7" t="s">
        <v>246</v>
      </c>
      <c r="C17" s="114">
        <v>20623.509999999998</v>
      </c>
      <c r="D17" s="114">
        <v>250</v>
      </c>
      <c r="E17" s="114">
        <v>250</v>
      </c>
      <c r="H17" s="11"/>
      <c r="I17" s="11"/>
      <c r="J17" s="11"/>
    </row>
    <row r="18" spans="1:10" s="48" customFormat="1" ht="21.75" customHeight="1">
      <c r="A18" s="228" t="s">
        <v>286</v>
      </c>
      <c r="B18" s="6" t="s">
        <v>285</v>
      </c>
      <c r="C18" s="111">
        <f>C19</f>
        <v>44966.1</v>
      </c>
      <c r="D18" s="111">
        <f t="shared" ref="D18:E18" si="1">D19</f>
        <v>4000</v>
      </c>
      <c r="E18" s="111">
        <f t="shared" si="1"/>
        <v>4000</v>
      </c>
    </row>
    <row r="19" spans="1:10" s="48" customFormat="1" ht="20.25" customHeight="1">
      <c r="A19" s="112" t="s">
        <v>287</v>
      </c>
      <c r="B19" s="107" t="s">
        <v>27</v>
      </c>
      <c r="C19" s="113">
        <f>C20</f>
        <v>44966.1</v>
      </c>
      <c r="D19" s="113">
        <f t="shared" ref="D19:E19" si="2">D20</f>
        <v>4000</v>
      </c>
      <c r="E19" s="113">
        <f t="shared" si="2"/>
        <v>4000</v>
      </c>
    </row>
    <row r="20" spans="1:10" s="48" customFormat="1" ht="19.5" customHeight="1">
      <c r="A20" s="229" t="s">
        <v>138</v>
      </c>
      <c r="B20" s="7" t="s">
        <v>27</v>
      </c>
      <c r="C20" s="114">
        <v>44966.1</v>
      </c>
      <c r="D20" s="114">
        <v>4000</v>
      </c>
      <c r="E20" s="114">
        <v>4000</v>
      </c>
      <c r="H20" s="11"/>
    </row>
    <row r="21" spans="1:10" ht="15.75">
      <c r="A21" s="228" t="s">
        <v>141</v>
      </c>
      <c r="B21" s="6" t="s">
        <v>7</v>
      </c>
      <c r="C21" s="111">
        <f>C22+C24</f>
        <v>1137000</v>
      </c>
      <c r="D21" s="111">
        <f t="shared" ref="D21:E21" si="3">D22+D24</f>
        <v>1175000</v>
      </c>
      <c r="E21" s="111">
        <f t="shared" si="3"/>
        <v>1195000</v>
      </c>
    </row>
    <row r="22" spans="1:10" ht="15.75">
      <c r="A22" s="228" t="s">
        <v>142</v>
      </c>
      <c r="B22" s="6" t="s">
        <v>8</v>
      </c>
      <c r="C22" s="111">
        <f>C23</f>
        <v>167000</v>
      </c>
      <c r="D22" s="111">
        <f>D23</f>
        <v>178000</v>
      </c>
      <c r="E22" s="111">
        <f>E23</f>
        <v>185000</v>
      </c>
      <c r="H22" s="11"/>
    </row>
    <row r="23" spans="1:10" ht="64.5" customHeight="1">
      <c r="A23" s="7" t="s">
        <v>9</v>
      </c>
      <c r="B23" s="7" t="s">
        <v>247</v>
      </c>
      <c r="C23" s="114">
        <v>167000</v>
      </c>
      <c r="D23" s="114">
        <v>178000</v>
      </c>
      <c r="E23" s="114">
        <v>185000</v>
      </c>
      <c r="G23" s="11"/>
      <c r="H23" s="11"/>
      <c r="I23" s="11"/>
    </row>
    <row r="24" spans="1:10" ht="15.75">
      <c r="A24" s="228" t="s">
        <v>143</v>
      </c>
      <c r="B24" s="6" t="s">
        <v>10</v>
      </c>
      <c r="C24" s="111">
        <f>C25+C27</f>
        <v>970000</v>
      </c>
      <c r="D24" s="111">
        <f t="shared" ref="D24:E24" si="4">D25+D27</f>
        <v>997000</v>
      </c>
      <c r="E24" s="111">
        <f t="shared" si="4"/>
        <v>1010000</v>
      </c>
      <c r="I24" s="11"/>
    </row>
    <row r="25" spans="1:10" s="13" customFormat="1" ht="15.75">
      <c r="A25" s="112" t="s">
        <v>147</v>
      </c>
      <c r="B25" s="107" t="s">
        <v>145</v>
      </c>
      <c r="C25" s="113">
        <f>C26</f>
        <v>240000</v>
      </c>
      <c r="D25" s="113">
        <f>D26</f>
        <v>249000</v>
      </c>
      <c r="E25" s="113">
        <f>E26</f>
        <v>255000</v>
      </c>
    </row>
    <row r="26" spans="1:10" ht="53.25" customHeight="1">
      <c r="A26" s="229" t="s">
        <v>11</v>
      </c>
      <c r="B26" s="7" t="s">
        <v>248</v>
      </c>
      <c r="C26" s="114">
        <v>240000</v>
      </c>
      <c r="D26" s="114">
        <v>249000</v>
      </c>
      <c r="E26" s="114">
        <v>255000</v>
      </c>
    </row>
    <row r="27" spans="1:10" s="13" customFormat="1" ht="15.75">
      <c r="A27" s="112" t="s">
        <v>146</v>
      </c>
      <c r="B27" s="107" t="s">
        <v>148</v>
      </c>
      <c r="C27" s="113">
        <f>C28</f>
        <v>730000</v>
      </c>
      <c r="D27" s="113">
        <f>D28</f>
        <v>748000</v>
      </c>
      <c r="E27" s="113">
        <f>E28</f>
        <v>755000</v>
      </c>
    </row>
    <row r="28" spans="1:10" ht="51.75" customHeight="1">
      <c r="A28" s="144" t="s">
        <v>12</v>
      </c>
      <c r="B28" s="119" t="s">
        <v>249</v>
      </c>
      <c r="C28" s="120">
        <v>730000</v>
      </c>
      <c r="D28" s="120">
        <v>748000</v>
      </c>
      <c r="E28" s="120">
        <v>755000</v>
      </c>
    </row>
    <row r="29" spans="1:10" ht="22.5" customHeight="1">
      <c r="A29" s="109" t="s">
        <v>13</v>
      </c>
      <c r="B29" s="6" t="s">
        <v>14</v>
      </c>
      <c r="C29" s="111">
        <f>C30</f>
        <v>2000</v>
      </c>
      <c r="D29" s="111">
        <f t="shared" ref="D29:E29" si="5">D30</f>
        <v>2000</v>
      </c>
      <c r="E29" s="111">
        <f t="shared" si="5"/>
        <v>2000</v>
      </c>
    </row>
    <row r="30" spans="1:10" s="13" customFormat="1" ht="65.25" customHeight="1">
      <c r="A30" s="112" t="s">
        <v>144</v>
      </c>
      <c r="B30" s="107" t="s">
        <v>253</v>
      </c>
      <c r="C30" s="113">
        <f>C31</f>
        <v>2000</v>
      </c>
      <c r="D30" s="113">
        <f t="shared" ref="D30:E30" si="6">D31</f>
        <v>2000</v>
      </c>
      <c r="E30" s="113">
        <f t="shared" si="6"/>
        <v>2000</v>
      </c>
    </row>
    <row r="31" spans="1:10" ht="114.75" customHeight="1">
      <c r="A31" s="229" t="s">
        <v>400</v>
      </c>
      <c r="B31" s="7" t="s">
        <v>262</v>
      </c>
      <c r="C31" s="114">
        <v>2000</v>
      </c>
      <c r="D31" s="114">
        <v>2000</v>
      </c>
      <c r="E31" s="114">
        <v>2000</v>
      </c>
    </row>
    <row r="32" spans="1:10" ht="63.75" customHeight="1">
      <c r="A32" s="228" t="s">
        <v>15</v>
      </c>
      <c r="B32" s="6" t="s">
        <v>254</v>
      </c>
      <c r="C32" s="111">
        <f>C33</f>
        <v>200930.72999999998</v>
      </c>
      <c r="D32" s="111">
        <f t="shared" ref="D32:E32" si="7">D33</f>
        <v>118852.31999999999</v>
      </c>
      <c r="E32" s="111">
        <f t="shared" si="7"/>
        <v>118852.31999999999</v>
      </c>
      <c r="G32" s="11"/>
      <c r="H32" s="11"/>
    </row>
    <row r="33" spans="1:9" s="13" customFormat="1" ht="146.25" customHeight="1">
      <c r="A33" s="228" t="s">
        <v>150</v>
      </c>
      <c r="B33" s="6" t="s">
        <v>255</v>
      </c>
      <c r="C33" s="111">
        <f>C34+C36</f>
        <v>200930.72999999998</v>
      </c>
      <c r="D33" s="111">
        <f t="shared" ref="D33:E33" si="8">D34+D36</f>
        <v>118852.31999999999</v>
      </c>
      <c r="E33" s="111">
        <f t="shared" si="8"/>
        <v>118852.31999999999</v>
      </c>
      <c r="H33" s="11"/>
    </row>
    <row r="34" spans="1:9" s="48" customFormat="1" ht="126.75" customHeight="1">
      <c r="A34" s="112" t="s">
        <v>309</v>
      </c>
      <c r="B34" s="107" t="s">
        <v>310</v>
      </c>
      <c r="C34" s="113">
        <f>C35</f>
        <v>84000.33</v>
      </c>
      <c r="D34" s="113">
        <f t="shared" ref="D34:E34" si="9">D35</f>
        <v>1921.92</v>
      </c>
      <c r="E34" s="113">
        <f t="shared" si="9"/>
        <v>1921.92</v>
      </c>
    </row>
    <row r="35" spans="1:9" s="48" customFormat="1" ht="126.75" customHeight="1">
      <c r="A35" s="229" t="s">
        <v>306</v>
      </c>
      <c r="B35" s="7" t="s">
        <v>307</v>
      </c>
      <c r="C35" s="114">
        <v>84000.33</v>
      </c>
      <c r="D35" s="114">
        <v>1921.92</v>
      </c>
      <c r="E35" s="114">
        <v>1921.92</v>
      </c>
    </row>
    <row r="36" spans="1:9" s="13" customFormat="1" ht="124.5" customHeight="1">
      <c r="A36" s="112" t="s">
        <v>149</v>
      </c>
      <c r="B36" s="107" t="s">
        <v>401</v>
      </c>
      <c r="C36" s="113">
        <f>C37</f>
        <v>116930.4</v>
      </c>
      <c r="D36" s="113">
        <f>D37</f>
        <v>116930.4</v>
      </c>
      <c r="E36" s="113">
        <f>E37</f>
        <v>116930.4</v>
      </c>
    </row>
    <row r="37" spans="1:9" ht="99" customHeight="1">
      <c r="A37" s="110" t="s">
        <v>16</v>
      </c>
      <c r="B37" s="7" t="s">
        <v>250</v>
      </c>
      <c r="C37" s="114">
        <v>116930.4</v>
      </c>
      <c r="D37" s="114">
        <v>116930.4</v>
      </c>
      <c r="E37" s="114">
        <v>116930.4</v>
      </c>
    </row>
    <row r="38" spans="1:9" s="216" customFormat="1" ht="57.75" customHeight="1">
      <c r="A38" s="215" t="s">
        <v>388</v>
      </c>
      <c r="B38" s="6" t="s">
        <v>389</v>
      </c>
      <c r="C38" s="111">
        <f>C39</f>
        <v>9242.9</v>
      </c>
      <c r="D38" s="111"/>
      <c r="E38" s="111"/>
    </row>
    <row r="39" spans="1:9" s="216" customFormat="1" ht="33.75" customHeight="1">
      <c r="A39" s="215" t="s">
        <v>390</v>
      </c>
      <c r="B39" s="6" t="s">
        <v>391</v>
      </c>
      <c r="C39" s="111">
        <f>C40</f>
        <v>9242.9</v>
      </c>
      <c r="D39" s="111"/>
      <c r="E39" s="111"/>
    </row>
    <row r="40" spans="1:9" s="216" customFormat="1" ht="42" customHeight="1">
      <c r="A40" s="112" t="s">
        <v>392</v>
      </c>
      <c r="B40" s="107" t="s">
        <v>394</v>
      </c>
      <c r="C40" s="113">
        <f>C41</f>
        <v>9242.9</v>
      </c>
      <c r="D40" s="113"/>
      <c r="E40" s="113"/>
    </row>
    <row r="41" spans="1:9" s="216" customFormat="1" ht="45.75" customHeight="1">
      <c r="A41" s="217" t="s">
        <v>393</v>
      </c>
      <c r="B41" s="7" t="s">
        <v>363</v>
      </c>
      <c r="C41" s="114">
        <v>9242.9</v>
      </c>
      <c r="D41" s="114"/>
      <c r="E41" s="114"/>
    </row>
    <row r="42" spans="1:9" s="231" customFormat="1" ht="45.75" customHeight="1">
      <c r="A42" s="230" t="s">
        <v>406</v>
      </c>
      <c r="B42" s="6" t="s">
        <v>407</v>
      </c>
      <c r="C42" s="111">
        <f>C43</f>
        <v>315791</v>
      </c>
      <c r="D42" s="111"/>
      <c r="E42" s="111"/>
    </row>
    <row r="43" spans="1:9" s="231" customFormat="1" ht="129" customHeight="1">
      <c r="A43" s="112" t="s">
        <v>408</v>
      </c>
      <c r="B43" s="107" t="s">
        <v>409</v>
      </c>
      <c r="C43" s="113">
        <f>C44</f>
        <v>315791</v>
      </c>
      <c r="D43" s="113"/>
      <c r="E43" s="113"/>
    </row>
    <row r="44" spans="1:9" s="231" customFormat="1" ht="133.5" customHeight="1">
      <c r="A44" s="235" t="s">
        <v>410</v>
      </c>
      <c r="B44" s="7" t="s">
        <v>409</v>
      </c>
      <c r="C44" s="114">
        <f>C45</f>
        <v>315791</v>
      </c>
      <c r="D44" s="114"/>
      <c r="E44" s="114"/>
    </row>
    <row r="45" spans="1:9" s="231" customFormat="1" ht="135" customHeight="1">
      <c r="A45" s="235" t="s">
        <v>411</v>
      </c>
      <c r="B45" s="7" t="s">
        <v>412</v>
      </c>
      <c r="C45" s="114">
        <f>C46</f>
        <v>315791</v>
      </c>
      <c r="D45" s="114"/>
      <c r="E45" s="114"/>
    </row>
    <row r="46" spans="1:9" s="231" customFormat="1" ht="129" customHeight="1">
      <c r="A46" s="235" t="s">
        <v>413</v>
      </c>
      <c r="B46" s="7" t="s">
        <v>412</v>
      </c>
      <c r="C46" s="114">
        <v>315791</v>
      </c>
      <c r="D46" s="114"/>
      <c r="E46" s="114"/>
    </row>
    <row r="47" spans="1:9" ht="15.75">
      <c r="A47" s="109" t="s">
        <v>17</v>
      </c>
      <c r="B47" s="6" t="s">
        <v>18</v>
      </c>
      <c r="C47" s="111">
        <f>C48</f>
        <v>12754710.26</v>
      </c>
      <c r="D47" s="111">
        <f t="shared" ref="D47:E47" si="10">D48</f>
        <v>6075007.1100000003</v>
      </c>
      <c r="E47" s="111">
        <f t="shared" si="10"/>
        <v>6045707.1100000003</v>
      </c>
      <c r="G47" s="11"/>
      <c r="H47" s="11"/>
      <c r="I47" s="11"/>
    </row>
    <row r="48" spans="1:9" ht="48" customHeight="1">
      <c r="A48" s="109" t="s">
        <v>19</v>
      </c>
      <c r="B48" s="6" t="s">
        <v>151</v>
      </c>
      <c r="C48" s="111">
        <f>C49+C56+C59+C64+C67</f>
        <v>12754710.26</v>
      </c>
      <c r="D48" s="111">
        <f>D49+D56+D59+D64</f>
        <v>6075007.1100000003</v>
      </c>
      <c r="E48" s="111">
        <f>E49+E56+E59+E64</f>
        <v>6045707.1100000003</v>
      </c>
      <c r="G48" s="11"/>
      <c r="H48" s="11"/>
    </row>
    <row r="49" spans="1:8" s="13" customFormat="1" ht="32.25" customHeight="1">
      <c r="A49" s="109" t="s">
        <v>227</v>
      </c>
      <c r="B49" s="6" t="s">
        <v>256</v>
      </c>
      <c r="C49" s="111">
        <f>C52+C55</f>
        <v>5291541.6900000004</v>
      </c>
      <c r="D49" s="111">
        <f t="shared" ref="D49:E49" si="11">D52+D55</f>
        <v>4277900</v>
      </c>
      <c r="E49" s="111">
        <f t="shared" si="11"/>
        <v>4244400</v>
      </c>
    </row>
    <row r="50" spans="1:8" s="13" customFormat="1" ht="32.25" customHeight="1">
      <c r="A50" s="112" t="s">
        <v>228</v>
      </c>
      <c r="B50" s="107" t="s">
        <v>152</v>
      </c>
      <c r="C50" s="113">
        <f>C51</f>
        <v>4861500</v>
      </c>
      <c r="D50" s="113">
        <f t="shared" ref="D50:E50" si="12">D51</f>
        <v>4277900</v>
      </c>
      <c r="E50" s="113">
        <f t="shared" si="12"/>
        <v>4244400</v>
      </c>
    </row>
    <row r="51" spans="1:8" s="48" customFormat="1" ht="49.5" customHeight="1">
      <c r="A51" s="112" t="s">
        <v>312</v>
      </c>
      <c r="B51" s="107" t="s">
        <v>402</v>
      </c>
      <c r="C51" s="113">
        <f>C52</f>
        <v>4861500</v>
      </c>
      <c r="D51" s="113">
        <f t="shared" ref="D51:E51" si="13">D52</f>
        <v>4277900</v>
      </c>
      <c r="E51" s="113">
        <f t="shared" si="13"/>
        <v>4244400</v>
      </c>
    </row>
    <row r="52" spans="1:8" ht="45.75" customHeight="1">
      <c r="A52" s="115" t="s">
        <v>223</v>
      </c>
      <c r="B52" s="7" t="s">
        <v>403</v>
      </c>
      <c r="C52" s="120">
        <v>4861500</v>
      </c>
      <c r="D52" s="120">
        <v>4277900</v>
      </c>
      <c r="E52" s="120">
        <v>4244400</v>
      </c>
      <c r="F52" s="11"/>
      <c r="G52" s="11"/>
    </row>
    <row r="53" spans="1:8" s="20" customFormat="1" ht="39.75" customHeight="1">
      <c r="A53" s="116" t="s">
        <v>229</v>
      </c>
      <c r="B53" s="117" t="s">
        <v>257</v>
      </c>
      <c r="C53" s="118">
        <f>C54</f>
        <v>430041.69</v>
      </c>
      <c r="D53" s="118">
        <f t="shared" ref="D53:E53" si="14">D54</f>
        <v>0</v>
      </c>
      <c r="E53" s="118">
        <f t="shared" si="14"/>
        <v>0</v>
      </c>
      <c r="F53" s="11"/>
    </row>
    <row r="54" spans="1:8" s="48" customFormat="1" ht="45" customHeight="1">
      <c r="A54" s="116" t="s">
        <v>313</v>
      </c>
      <c r="B54" s="117" t="s">
        <v>116</v>
      </c>
      <c r="C54" s="118">
        <f>C55</f>
        <v>430041.69</v>
      </c>
      <c r="D54" s="118">
        <f t="shared" ref="D54:E54" si="15">D55</f>
        <v>0</v>
      </c>
      <c r="E54" s="118">
        <f t="shared" si="15"/>
        <v>0</v>
      </c>
      <c r="F54" s="11"/>
      <c r="H54" s="11"/>
    </row>
    <row r="55" spans="1:8" s="20" customFormat="1" ht="48" customHeight="1">
      <c r="A55" s="86" t="s">
        <v>230</v>
      </c>
      <c r="B55" s="119" t="s">
        <v>258</v>
      </c>
      <c r="C55" s="120">
        <v>430041.69</v>
      </c>
      <c r="D55" s="120">
        <v>0</v>
      </c>
      <c r="E55" s="120">
        <v>0</v>
      </c>
      <c r="F55" s="11"/>
    </row>
    <row r="56" spans="1:8" s="13" customFormat="1" ht="47.25" customHeight="1">
      <c r="A56" s="121" t="s">
        <v>231</v>
      </c>
      <c r="B56" s="122" t="s">
        <v>259</v>
      </c>
      <c r="C56" s="123">
        <f>C57</f>
        <v>866929.71</v>
      </c>
      <c r="D56" s="123">
        <f t="shared" ref="D56:E56" si="16">D57</f>
        <v>0</v>
      </c>
      <c r="E56" s="123">
        <f t="shared" si="16"/>
        <v>0</v>
      </c>
    </row>
    <row r="57" spans="1:8" s="13" customFormat="1" ht="15.75">
      <c r="A57" s="116" t="s">
        <v>232</v>
      </c>
      <c r="B57" s="117" t="s">
        <v>153</v>
      </c>
      <c r="C57" s="118">
        <f>C58</f>
        <v>866929.71</v>
      </c>
      <c r="D57" s="118">
        <f t="shared" ref="D57:E57" si="17">D58</f>
        <v>0</v>
      </c>
      <c r="E57" s="118">
        <f t="shared" si="17"/>
        <v>0</v>
      </c>
    </row>
    <row r="58" spans="1:8" ht="24" customHeight="1">
      <c r="A58" s="86" t="s">
        <v>233</v>
      </c>
      <c r="B58" s="119" t="s">
        <v>117</v>
      </c>
      <c r="C58" s="164">
        <v>866929.71</v>
      </c>
      <c r="D58" s="164">
        <v>0</v>
      </c>
      <c r="E58" s="164">
        <v>0</v>
      </c>
    </row>
    <row r="59" spans="1:8" s="13" customFormat="1" ht="33" customHeight="1">
      <c r="A59" s="121" t="s">
        <v>234</v>
      </c>
      <c r="B59" s="122" t="s">
        <v>154</v>
      </c>
      <c r="C59" s="199">
        <f>C60+C62</f>
        <v>115400</v>
      </c>
      <c r="D59" s="199">
        <f t="shared" ref="D59:E59" si="18">D60+D62</f>
        <v>120600</v>
      </c>
      <c r="E59" s="199">
        <f t="shared" si="18"/>
        <v>124800</v>
      </c>
    </row>
    <row r="60" spans="1:8" s="13" customFormat="1" ht="64.5" customHeight="1">
      <c r="A60" s="116" t="s">
        <v>235</v>
      </c>
      <c r="B60" s="117" t="s">
        <v>404</v>
      </c>
      <c r="C60" s="200">
        <f>C61</f>
        <v>115400</v>
      </c>
      <c r="D60" s="200">
        <f t="shared" ref="D60:E60" si="19">D61</f>
        <v>120600</v>
      </c>
      <c r="E60" s="200">
        <f t="shared" si="19"/>
        <v>124800</v>
      </c>
    </row>
    <row r="61" spans="1:8" ht="69.75" customHeight="1">
      <c r="A61" s="86" t="s">
        <v>224</v>
      </c>
      <c r="B61" s="119" t="s">
        <v>405</v>
      </c>
      <c r="C61" s="164">
        <v>115400</v>
      </c>
      <c r="D61" s="164">
        <v>120600</v>
      </c>
      <c r="E61" s="164">
        <v>124800</v>
      </c>
    </row>
    <row r="62" spans="1:8" s="20" customFormat="1" ht="94.5" hidden="1">
      <c r="A62" s="116" t="s">
        <v>236</v>
      </c>
      <c r="B62" s="117" t="s">
        <v>260</v>
      </c>
      <c r="C62" s="200"/>
      <c r="D62" s="200">
        <f t="shared" ref="D62:E62" si="20">D63</f>
        <v>0</v>
      </c>
      <c r="E62" s="200">
        <f t="shared" si="20"/>
        <v>0</v>
      </c>
    </row>
    <row r="63" spans="1:8" s="20" customFormat="1" ht="94.5" hidden="1">
      <c r="A63" s="86" t="s">
        <v>225</v>
      </c>
      <c r="B63" s="119" t="s">
        <v>251</v>
      </c>
      <c r="C63" s="164"/>
      <c r="D63" s="164">
        <v>0</v>
      </c>
      <c r="E63" s="164">
        <v>0</v>
      </c>
      <c r="H63" s="11"/>
    </row>
    <row r="64" spans="1:8" s="45" customFormat="1" ht="15.75">
      <c r="A64" s="121" t="s">
        <v>237</v>
      </c>
      <c r="B64" s="122" t="s">
        <v>206</v>
      </c>
      <c r="C64" s="199">
        <f>C65</f>
        <v>6466358.75</v>
      </c>
      <c r="D64" s="199">
        <f t="shared" ref="D64:E65" si="21">D65</f>
        <v>1676507.11</v>
      </c>
      <c r="E64" s="199">
        <f t="shared" si="21"/>
        <v>1676507.11</v>
      </c>
      <c r="F64" s="11"/>
    </row>
    <row r="65" spans="1:9" s="43" customFormat="1" ht="80.25" customHeight="1">
      <c r="A65" s="116" t="s">
        <v>238</v>
      </c>
      <c r="B65" s="117" t="s">
        <v>261</v>
      </c>
      <c r="C65" s="200">
        <f>C66</f>
        <v>6466358.75</v>
      </c>
      <c r="D65" s="200">
        <f t="shared" si="21"/>
        <v>1676507.11</v>
      </c>
      <c r="E65" s="200">
        <f t="shared" si="21"/>
        <v>1676507.11</v>
      </c>
      <c r="G65" s="11"/>
    </row>
    <row r="66" spans="1:9" s="43" customFormat="1" ht="98.25" customHeight="1">
      <c r="A66" s="86" t="s">
        <v>226</v>
      </c>
      <c r="B66" s="86" t="s">
        <v>252</v>
      </c>
      <c r="C66" s="164">
        <v>6466358.75</v>
      </c>
      <c r="D66" s="164">
        <v>1676507.11</v>
      </c>
      <c r="E66" s="164">
        <v>1676507.11</v>
      </c>
      <c r="G66" s="11"/>
      <c r="H66" s="11"/>
      <c r="I66" s="11"/>
    </row>
    <row r="67" spans="1:9" s="236" customFormat="1" ht="42.75" customHeight="1">
      <c r="A67" s="121" t="s">
        <v>415</v>
      </c>
      <c r="B67" s="121" t="s">
        <v>416</v>
      </c>
      <c r="C67" s="199">
        <f>C68</f>
        <v>14480.11</v>
      </c>
      <c r="D67" s="199"/>
      <c r="E67" s="199"/>
      <c r="G67" s="11"/>
      <c r="H67" s="11"/>
      <c r="I67" s="11"/>
    </row>
    <row r="68" spans="1:9" s="236" customFormat="1" ht="42.75" customHeight="1">
      <c r="A68" s="121" t="s">
        <v>417</v>
      </c>
      <c r="B68" s="121" t="s">
        <v>418</v>
      </c>
      <c r="C68" s="199">
        <f>C69</f>
        <v>14480.11</v>
      </c>
      <c r="D68" s="199"/>
      <c r="E68" s="199"/>
      <c r="G68" s="11"/>
      <c r="H68" s="11"/>
      <c r="I68" s="11"/>
    </row>
    <row r="69" spans="1:9" s="236" customFormat="1" ht="61.5" customHeight="1">
      <c r="A69" s="116" t="s">
        <v>419</v>
      </c>
      <c r="B69" s="116" t="s">
        <v>420</v>
      </c>
      <c r="C69" s="200">
        <f>C70</f>
        <v>14480.11</v>
      </c>
      <c r="D69" s="200"/>
      <c r="E69" s="200"/>
      <c r="G69" s="11"/>
      <c r="H69" s="11"/>
      <c r="I69" s="11"/>
    </row>
    <row r="70" spans="1:9" s="236" customFormat="1" ht="67.5" customHeight="1">
      <c r="A70" s="86" t="s">
        <v>421</v>
      </c>
      <c r="B70" s="86" t="s">
        <v>420</v>
      </c>
      <c r="C70" s="164">
        <v>14480.11</v>
      </c>
      <c r="D70" s="164"/>
      <c r="E70" s="164"/>
      <c r="G70" s="11"/>
      <c r="H70" s="11"/>
      <c r="I70" s="11"/>
    </row>
    <row r="71" spans="1:9" ht="15.75">
      <c r="A71" s="109" t="s">
        <v>20</v>
      </c>
      <c r="B71" s="7"/>
      <c r="C71" s="111">
        <f>C12+C47</f>
        <v>16266014.5</v>
      </c>
      <c r="D71" s="111">
        <f>D12+D47</f>
        <v>9204859.4299999997</v>
      </c>
      <c r="E71" s="111">
        <f>E12+E47</f>
        <v>9217309.4299999997</v>
      </c>
      <c r="G71" s="11"/>
      <c r="H71" s="11"/>
    </row>
    <row r="72" spans="1:9">
      <c r="C72" s="9"/>
      <c r="G72" s="11"/>
      <c r="H72" s="11"/>
    </row>
    <row r="73" spans="1:9">
      <c r="C73" s="9"/>
      <c r="D73" s="9"/>
      <c r="E73" s="9"/>
      <c r="G73" s="11"/>
      <c r="H73" s="11"/>
    </row>
    <row r="74" spans="1:9">
      <c r="G74" s="11"/>
    </row>
    <row r="85" spans="1:1">
      <c r="A85" s="9"/>
    </row>
  </sheetData>
  <mergeCells count="12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  <mergeCell ref="A9:E9"/>
    <mergeCell ref="A7:E7"/>
  </mergeCells>
  <phoneticPr fontId="4" type="noConversion"/>
  <printOptions horizontalCentered="1"/>
  <pageMargins left="0.51181102362204722" right="0.43307086614173229" top="0.47244094488188981" bottom="0.39370078740157483" header="0.31496062992125984" footer="0.31496062992125984"/>
  <pageSetup paperSize="9" scale="60" fitToWidth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I17" sqref="I17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.85546875" customWidth="1"/>
    <col min="7" max="7" width="11.140625" bestFit="1" customWidth="1"/>
  </cols>
  <sheetData>
    <row r="1" spans="1:6" ht="15.75">
      <c r="A1" s="237" t="s">
        <v>352</v>
      </c>
      <c r="B1" s="237"/>
      <c r="C1" s="237"/>
      <c r="D1" s="237"/>
      <c r="E1" s="237"/>
    </row>
    <row r="2" spans="1:6" ht="15.75">
      <c r="A2" s="238" t="s">
        <v>288</v>
      </c>
      <c r="B2" s="238"/>
      <c r="C2" s="238"/>
      <c r="D2" s="238"/>
      <c r="E2" s="238"/>
    </row>
    <row r="3" spans="1:6" ht="15.75">
      <c r="A3" s="238" t="s">
        <v>29</v>
      </c>
      <c r="B3" s="238"/>
      <c r="C3" s="238"/>
      <c r="D3" s="238"/>
      <c r="E3" s="238"/>
    </row>
    <row r="4" spans="1:6" ht="15.75">
      <c r="A4" s="238" t="s">
        <v>21</v>
      </c>
      <c r="B4" s="238"/>
      <c r="C4" s="238"/>
      <c r="D4" s="238"/>
      <c r="E4" s="238"/>
    </row>
    <row r="5" spans="1:6" ht="15.75">
      <c r="A5" s="238" t="s">
        <v>22</v>
      </c>
      <c r="B5" s="238"/>
      <c r="C5" s="238"/>
      <c r="D5" s="238"/>
      <c r="E5" s="238"/>
    </row>
    <row r="6" spans="1:6" ht="15.75">
      <c r="A6" s="238" t="s">
        <v>380</v>
      </c>
      <c r="B6" s="238"/>
      <c r="C6" s="238"/>
      <c r="D6" s="238"/>
      <c r="E6" s="238"/>
      <c r="F6" s="10"/>
    </row>
    <row r="7" spans="1:6" ht="15.75" customHeight="1">
      <c r="A7" s="244" t="s">
        <v>414</v>
      </c>
      <c r="B7" s="244"/>
      <c r="C7" s="244"/>
      <c r="D7" s="244"/>
      <c r="E7" s="244"/>
    </row>
    <row r="8" spans="1:6" ht="33" customHeight="1">
      <c r="A8" s="243" t="s">
        <v>369</v>
      </c>
      <c r="B8" s="243"/>
      <c r="C8" s="243"/>
      <c r="D8" s="243"/>
      <c r="E8" s="243"/>
    </row>
    <row r="9" spans="1:6">
      <c r="A9" s="258"/>
      <c r="B9" s="258"/>
      <c r="C9" s="258"/>
      <c r="D9" s="258"/>
      <c r="E9" s="258"/>
    </row>
    <row r="10" spans="1:6" ht="15.75">
      <c r="A10" s="251" t="s">
        <v>32</v>
      </c>
      <c r="B10" s="251" t="s">
        <v>33</v>
      </c>
      <c r="C10" s="255" t="s">
        <v>34</v>
      </c>
      <c r="D10" s="256"/>
      <c r="E10" s="257"/>
    </row>
    <row r="11" spans="1:6" ht="63" customHeight="1">
      <c r="A11" s="252"/>
      <c r="B11" s="252"/>
      <c r="C11" s="192" t="s">
        <v>280</v>
      </c>
      <c r="D11" s="192" t="s">
        <v>308</v>
      </c>
      <c r="E11" s="192" t="s">
        <v>368</v>
      </c>
    </row>
    <row r="12" spans="1:6" ht="31.5">
      <c r="A12" s="3" t="s">
        <v>35</v>
      </c>
      <c r="B12" s="8" t="s">
        <v>36</v>
      </c>
      <c r="C12" s="24">
        <f>C18+C14</f>
        <v>743854.93999999762</v>
      </c>
      <c r="D12" s="24">
        <f>D18+D14</f>
        <v>227106.49000000022</v>
      </c>
      <c r="E12" s="24">
        <f>E18+E14</f>
        <v>454625.47000000067</v>
      </c>
    </row>
    <row r="13" spans="1:6" ht="31.5">
      <c r="A13" s="3" t="s">
        <v>37</v>
      </c>
      <c r="B13" s="8" t="s">
        <v>38</v>
      </c>
      <c r="C13" s="24">
        <f>C12</f>
        <v>743854.93999999762</v>
      </c>
      <c r="D13" s="24">
        <f>D12</f>
        <v>227106.49000000022</v>
      </c>
      <c r="E13" s="24">
        <f>E12</f>
        <v>454625.47000000067</v>
      </c>
    </row>
    <row r="14" spans="1:6" ht="18" customHeight="1">
      <c r="A14" s="3" t="s">
        <v>39</v>
      </c>
      <c r="B14" s="8" t="s">
        <v>40</v>
      </c>
      <c r="C14" s="24">
        <f>-'Приложение 2'!C71</f>
        <v>-16266014.5</v>
      </c>
      <c r="D14" s="24">
        <f>-'Приложение 2'!D71</f>
        <v>-9204859.4299999997</v>
      </c>
      <c r="E14" s="24">
        <f>-'Приложение 2'!E71</f>
        <v>-9217309.4299999997</v>
      </c>
    </row>
    <row r="15" spans="1:6" ht="18" customHeight="1">
      <c r="A15" s="3" t="s">
        <v>41</v>
      </c>
      <c r="B15" s="8" t="s">
        <v>42</v>
      </c>
      <c r="C15" s="24">
        <f>C14</f>
        <v>-16266014.5</v>
      </c>
      <c r="D15" s="24">
        <f>D14</f>
        <v>-9204859.4299999997</v>
      </c>
      <c r="E15" s="24">
        <f>E14</f>
        <v>-9217309.4299999997</v>
      </c>
    </row>
    <row r="16" spans="1:6" ht="31.5">
      <c r="A16" s="3" t="s">
        <v>43</v>
      </c>
      <c r="B16" s="8" t="s">
        <v>44</v>
      </c>
      <c r="C16" s="24">
        <f>C14</f>
        <v>-16266014.5</v>
      </c>
      <c r="D16" s="24">
        <f>D14</f>
        <v>-9204859.4299999997</v>
      </c>
      <c r="E16" s="24">
        <f>E14</f>
        <v>-9217309.4299999997</v>
      </c>
    </row>
    <row r="17" spans="1:7" ht="31.5">
      <c r="A17" s="3" t="s">
        <v>45</v>
      </c>
      <c r="B17" s="8" t="s">
        <v>46</v>
      </c>
      <c r="C17" s="24">
        <f>C14</f>
        <v>-16266014.5</v>
      </c>
      <c r="D17" s="24">
        <f>D14</f>
        <v>-9204859.4299999997</v>
      </c>
      <c r="E17" s="24">
        <f>E14</f>
        <v>-9217309.4299999997</v>
      </c>
    </row>
    <row r="18" spans="1:7" ht="18" customHeight="1">
      <c r="A18" s="3" t="s">
        <v>47</v>
      </c>
      <c r="B18" s="8" t="s">
        <v>48</v>
      </c>
      <c r="C18" s="24">
        <f>'Приложение 4'!D111</f>
        <v>17009869.439999998</v>
      </c>
      <c r="D18" s="24">
        <f>'Приложение 4'!E111</f>
        <v>9431965.9199999999</v>
      </c>
      <c r="E18" s="24">
        <f>'Приложение 4'!F111</f>
        <v>9671934.9000000004</v>
      </c>
    </row>
    <row r="19" spans="1:7" ht="18" customHeight="1">
      <c r="A19" s="3" t="s">
        <v>49</v>
      </c>
      <c r="B19" s="8" t="s">
        <v>50</v>
      </c>
      <c r="C19" s="24">
        <f>C18</f>
        <v>17009869.439999998</v>
      </c>
      <c r="D19" s="24">
        <f>D18</f>
        <v>9431965.9199999999</v>
      </c>
      <c r="E19" s="24">
        <f>E18</f>
        <v>9671934.9000000004</v>
      </c>
    </row>
    <row r="20" spans="1:7" ht="31.5">
      <c r="A20" s="3" t="s">
        <v>51</v>
      </c>
      <c r="B20" s="8" t="s">
        <v>52</v>
      </c>
      <c r="C20" s="24">
        <f>C18</f>
        <v>17009869.439999998</v>
      </c>
      <c r="D20" s="24">
        <f>D18</f>
        <v>9431965.9199999999</v>
      </c>
      <c r="E20" s="24">
        <f>E18</f>
        <v>9671934.9000000004</v>
      </c>
    </row>
    <row r="21" spans="1:7" ht="31.5">
      <c r="A21" s="3" t="s">
        <v>53</v>
      </c>
      <c r="B21" s="8" t="s">
        <v>54</v>
      </c>
      <c r="C21" s="24">
        <f>C18</f>
        <v>17009869.439999998</v>
      </c>
      <c r="D21" s="24">
        <f>D18</f>
        <v>9431965.9199999999</v>
      </c>
      <c r="E21" s="24">
        <f>E18</f>
        <v>9671934.9000000004</v>
      </c>
      <c r="G21" s="11"/>
    </row>
  </sheetData>
  <mergeCells count="12">
    <mergeCell ref="A1:E1"/>
    <mergeCell ref="A2:E2"/>
    <mergeCell ref="A3:E3"/>
    <mergeCell ref="A4:E4"/>
    <mergeCell ref="A6:E6"/>
    <mergeCell ref="A10:A11"/>
    <mergeCell ref="B10:B11"/>
    <mergeCell ref="C10:E10"/>
    <mergeCell ref="A8:E8"/>
    <mergeCell ref="A5:E5"/>
    <mergeCell ref="A9:E9"/>
    <mergeCell ref="A7:E7"/>
  </mergeCells>
  <phoneticPr fontId="4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5"/>
  <sheetViews>
    <sheetView tabSelected="1" topLeftCell="A102" workbookViewId="0">
      <selection activeCell="A7" sqref="A7:F7"/>
    </sheetView>
  </sheetViews>
  <sheetFormatPr defaultRowHeight="15"/>
  <cols>
    <col min="1" max="1" width="55" style="18" customWidth="1"/>
    <col min="2" max="2" width="14.7109375" style="40" customWidth="1"/>
    <col min="3" max="3" width="13.28515625" style="18" customWidth="1"/>
    <col min="4" max="6" width="18" style="18" customWidth="1"/>
    <col min="7" max="8" width="15.7109375" bestFit="1" customWidth="1"/>
    <col min="9" max="10" width="14.7109375" bestFit="1" customWidth="1"/>
  </cols>
  <sheetData>
    <row r="1" spans="1:8" ht="15.75">
      <c r="A1" s="276" t="s">
        <v>353</v>
      </c>
      <c r="B1" s="276"/>
      <c r="C1" s="276"/>
      <c r="D1" s="276"/>
      <c r="E1" s="276"/>
      <c r="F1" s="276"/>
    </row>
    <row r="2" spans="1:8" ht="15.75">
      <c r="A2" s="276" t="s">
        <v>289</v>
      </c>
      <c r="B2" s="276"/>
      <c r="C2" s="276"/>
      <c r="D2" s="276"/>
      <c r="E2" s="276"/>
      <c r="F2" s="276"/>
    </row>
    <row r="3" spans="1:8" ht="15.75">
      <c r="A3" s="276" t="s">
        <v>29</v>
      </c>
      <c r="B3" s="276"/>
      <c r="C3" s="276"/>
      <c r="D3" s="276"/>
      <c r="E3" s="276"/>
      <c r="F3" s="276"/>
    </row>
    <row r="4" spans="1:8" ht="15.75">
      <c r="A4" s="276" t="s">
        <v>21</v>
      </c>
      <c r="B4" s="276"/>
      <c r="C4" s="276"/>
      <c r="D4" s="276"/>
      <c r="E4" s="276"/>
      <c r="F4" s="276"/>
    </row>
    <row r="5" spans="1:8" ht="15.75">
      <c r="A5" s="276" t="s">
        <v>22</v>
      </c>
      <c r="B5" s="276"/>
      <c r="C5" s="276"/>
      <c r="D5" s="276"/>
      <c r="E5" s="276"/>
      <c r="F5" s="276"/>
    </row>
    <row r="6" spans="1:8" ht="15.75">
      <c r="A6" s="276" t="s">
        <v>380</v>
      </c>
      <c r="B6" s="276"/>
      <c r="C6" s="276"/>
      <c r="D6" s="276"/>
      <c r="E6" s="276"/>
      <c r="F6" s="276"/>
    </row>
    <row r="7" spans="1:8">
      <c r="A7" s="281" t="s">
        <v>414</v>
      </c>
      <c r="B7" s="281"/>
      <c r="C7" s="281"/>
      <c r="D7" s="281"/>
      <c r="E7" s="281"/>
      <c r="F7" s="281"/>
    </row>
    <row r="8" spans="1:8" ht="82.5" customHeight="1">
      <c r="A8" s="277" t="s">
        <v>398</v>
      </c>
      <c r="B8" s="277"/>
      <c r="C8" s="277"/>
      <c r="D8" s="277"/>
      <c r="E8" s="277"/>
      <c r="F8" s="277"/>
    </row>
    <row r="9" spans="1:8" ht="30.75" customHeight="1">
      <c r="A9" s="280"/>
      <c r="B9" s="280"/>
      <c r="C9" s="280"/>
      <c r="D9" s="280"/>
      <c r="E9" s="280"/>
      <c r="F9" s="280"/>
    </row>
    <row r="10" spans="1:8" ht="15" customHeight="1">
      <c r="A10" s="251" t="s">
        <v>30</v>
      </c>
      <c r="B10" s="278" t="s">
        <v>55</v>
      </c>
      <c r="C10" s="251" t="s">
        <v>56</v>
      </c>
      <c r="D10" s="248" t="s">
        <v>34</v>
      </c>
      <c r="E10" s="249"/>
      <c r="F10" s="250"/>
    </row>
    <row r="11" spans="1:8" ht="31.5" customHeight="1">
      <c r="A11" s="252"/>
      <c r="B11" s="279"/>
      <c r="C11" s="252"/>
      <c r="D11" s="192" t="s">
        <v>280</v>
      </c>
      <c r="E11" s="192" t="s">
        <v>308</v>
      </c>
      <c r="F11" s="192" t="s">
        <v>368</v>
      </c>
    </row>
    <row r="12" spans="1:8" s="13" customFormat="1" ht="33" customHeight="1">
      <c r="A12" s="61" t="s">
        <v>377</v>
      </c>
      <c r="B12" s="33" t="s">
        <v>221</v>
      </c>
      <c r="C12" s="61"/>
      <c r="D12" s="62">
        <f>D13+D38+D43+D53+D83</f>
        <v>11687444.439999999</v>
      </c>
      <c r="E12" s="62">
        <f>E13+E38+E43+E53</f>
        <v>8198165.9199999999</v>
      </c>
      <c r="F12" s="62">
        <f>F13+F38+F43+F53</f>
        <v>8433934.9000000004</v>
      </c>
      <c r="G12" s="11"/>
    </row>
    <row r="13" spans="1:8" s="13" customFormat="1" ht="16.5" customHeight="1">
      <c r="A13" s="61" t="s">
        <v>156</v>
      </c>
      <c r="B13" s="33" t="s">
        <v>158</v>
      </c>
      <c r="C13" s="61"/>
      <c r="D13" s="62">
        <f>D14+D24+D31+D35</f>
        <v>5096024.47</v>
      </c>
      <c r="E13" s="62">
        <f>E14+E24+E31+E35</f>
        <v>4515623.8199999994</v>
      </c>
      <c r="F13" s="62">
        <f>F14+F24+F31+F35</f>
        <v>4552730.01</v>
      </c>
      <c r="G13" s="11"/>
    </row>
    <row r="14" spans="1:8" s="13" customFormat="1" ht="31.5">
      <c r="A14" s="61" t="s">
        <v>157</v>
      </c>
      <c r="B14" s="33" t="s">
        <v>159</v>
      </c>
      <c r="C14" s="34"/>
      <c r="D14" s="35">
        <f>D15+D18+D20+D22</f>
        <v>4096501.2</v>
      </c>
      <c r="E14" s="35">
        <f t="shared" ref="E14:F14" si="0">E15+E17+E18+E20+E22</f>
        <v>3982768.21</v>
      </c>
      <c r="F14" s="35">
        <f t="shared" si="0"/>
        <v>3982768.21</v>
      </c>
    </row>
    <row r="15" spans="1:8" ht="31.5">
      <c r="A15" s="49" t="s">
        <v>58</v>
      </c>
      <c r="B15" s="261" t="s">
        <v>122</v>
      </c>
      <c r="C15" s="260">
        <v>100</v>
      </c>
      <c r="D15" s="264">
        <f>'Приложение 5'!G14</f>
        <v>748012.28</v>
      </c>
      <c r="E15" s="259">
        <f>'Приложение 6 '!G15:G16</f>
        <v>748012.28</v>
      </c>
      <c r="F15" s="259">
        <f>'Приложение 6 '!H15:H16</f>
        <v>748012.28</v>
      </c>
    </row>
    <row r="16" spans="1:8" ht="63.75" customHeight="1">
      <c r="A16" s="63" t="s">
        <v>59</v>
      </c>
      <c r="B16" s="261"/>
      <c r="C16" s="260"/>
      <c r="D16" s="265"/>
      <c r="E16" s="259"/>
      <c r="F16" s="259"/>
      <c r="H16" s="11"/>
    </row>
    <row r="17" spans="1:9" s="48" customFormat="1" ht="48.75" hidden="1" customHeight="1">
      <c r="A17" s="74" t="s">
        <v>245</v>
      </c>
      <c r="B17" s="79" t="s">
        <v>122</v>
      </c>
      <c r="C17" s="80">
        <v>800</v>
      </c>
      <c r="D17" s="78"/>
      <c r="E17" s="78"/>
      <c r="F17" s="78"/>
      <c r="H17" s="11"/>
    </row>
    <row r="18" spans="1:9" ht="31.5">
      <c r="A18" s="49" t="s">
        <v>60</v>
      </c>
      <c r="B18" s="261" t="s">
        <v>123</v>
      </c>
      <c r="C18" s="260">
        <v>100</v>
      </c>
      <c r="D18" s="259">
        <f>SUM('Приложение 5'!G18)</f>
        <v>2683269.71</v>
      </c>
      <c r="E18" s="259">
        <f>'Приложение 6 '!G18:G19</f>
        <v>2562855.9300000002</v>
      </c>
      <c r="F18" s="259">
        <f>'Приложение 6 '!H18:H19</f>
        <v>2562855.9300000002</v>
      </c>
    </row>
    <row r="19" spans="1:9" ht="63.75" customHeight="1">
      <c r="A19" s="63" t="s">
        <v>59</v>
      </c>
      <c r="B19" s="261"/>
      <c r="C19" s="260"/>
      <c r="D19" s="259"/>
      <c r="E19" s="259"/>
      <c r="F19" s="259"/>
    </row>
    <row r="20" spans="1:9" ht="31.5">
      <c r="A20" s="49" t="s">
        <v>60</v>
      </c>
      <c r="B20" s="261" t="s">
        <v>123</v>
      </c>
      <c r="C20" s="260">
        <v>200</v>
      </c>
      <c r="D20" s="259">
        <f>SUM('Приложение 5'!G20)</f>
        <v>652619.21</v>
      </c>
      <c r="E20" s="259">
        <f>'Приложение 6 '!G20:G21</f>
        <v>659800</v>
      </c>
      <c r="F20" s="259">
        <f>'Приложение 6 '!H20:H21</f>
        <v>659800</v>
      </c>
    </row>
    <row r="21" spans="1:9" ht="37.5" customHeight="1">
      <c r="A21" s="63" t="s">
        <v>263</v>
      </c>
      <c r="B21" s="261"/>
      <c r="C21" s="260"/>
      <c r="D21" s="259"/>
      <c r="E21" s="259"/>
      <c r="F21" s="259"/>
      <c r="H21" s="11"/>
    </row>
    <row r="22" spans="1:9" ht="31.5">
      <c r="A22" s="49" t="s">
        <v>60</v>
      </c>
      <c r="B22" s="261" t="s">
        <v>123</v>
      </c>
      <c r="C22" s="260">
        <v>800</v>
      </c>
      <c r="D22" s="259">
        <f>SUM('Приложение 5'!G22:G23)</f>
        <v>12600</v>
      </c>
      <c r="E22" s="259">
        <f>'Приложение 6 '!G22:G23</f>
        <v>12100</v>
      </c>
      <c r="F22" s="259">
        <f>'Приложение 6 '!H22:H23</f>
        <v>12100</v>
      </c>
    </row>
    <row r="23" spans="1:9" ht="15.75">
      <c r="A23" s="63" t="s">
        <v>62</v>
      </c>
      <c r="B23" s="261"/>
      <c r="C23" s="260"/>
      <c r="D23" s="259"/>
      <c r="E23" s="259"/>
      <c r="F23" s="259"/>
      <c r="H23" s="11"/>
    </row>
    <row r="24" spans="1:9" s="13" customFormat="1" ht="31.5">
      <c r="A24" s="64" t="s">
        <v>155</v>
      </c>
      <c r="B24" s="33" t="s">
        <v>161</v>
      </c>
      <c r="C24" s="34"/>
      <c r="D24" s="65">
        <f>D25+D27+D29</f>
        <v>823961.14</v>
      </c>
      <c r="E24" s="65">
        <f t="shared" ref="E24" si="1">E25+E27+E29</f>
        <v>367044</v>
      </c>
      <c r="F24" s="35">
        <f>F25+F27+F29</f>
        <v>417044</v>
      </c>
      <c r="I24" s="11"/>
    </row>
    <row r="25" spans="1:9" s="13" customFormat="1" ht="31.5">
      <c r="A25" s="49" t="s">
        <v>106</v>
      </c>
      <c r="B25" s="261" t="s">
        <v>129</v>
      </c>
      <c r="C25" s="260">
        <v>800</v>
      </c>
      <c r="D25" s="259">
        <f>SUM('Приложение 5'!G33)</f>
        <v>4044</v>
      </c>
      <c r="E25" s="259">
        <f>'Приложение 6 '!G34</f>
        <v>4044</v>
      </c>
      <c r="F25" s="259">
        <f>'Приложение 6 '!H34</f>
        <v>4044</v>
      </c>
    </row>
    <row r="26" spans="1:9" s="13" customFormat="1" ht="31.5">
      <c r="A26" s="63" t="s">
        <v>61</v>
      </c>
      <c r="B26" s="261"/>
      <c r="C26" s="260"/>
      <c r="D26" s="259"/>
      <c r="E26" s="259"/>
      <c r="F26" s="259"/>
    </row>
    <row r="27" spans="1:9" s="13" customFormat="1" ht="31.5">
      <c r="A27" s="49" t="s">
        <v>107</v>
      </c>
      <c r="B27" s="261" t="s">
        <v>130</v>
      </c>
      <c r="C27" s="260">
        <v>200</v>
      </c>
      <c r="D27" s="264">
        <f>SUM('Приложение 5'!G35)</f>
        <v>806917.14</v>
      </c>
      <c r="E27" s="259">
        <f>'Приложение 6 '!G36</f>
        <v>350000</v>
      </c>
      <c r="F27" s="259">
        <f>'Приложение 6 '!H36</f>
        <v>400000</v>
      </c>
    </row>
    <row r="28" spans="1:9" s="13" customFormat="1" ht="31.5">
      <c r="A28" s="63" t="s">
        <v>264</v>
      </c>
      <c r="B28" s="261"/>
      <c r="C28" s="260"/>
      <c r="D28" s="265"/>
      <c r="E28" s="259"/>
      <c r="F28" s="259"/>
    </row>
    <row r="29" spans="1:9" s="13" customFormat="1" ht="31.5">
      <c r="A29" s="49" t="s">
        <v>114</v>
      </c>
      <c r="B29" s="266" t="s">
        <v>131</v>
      </c>
      <c r="C29" s="268">
        <v>200</v>
      </c>
      <c r="D29" s="264">
        <f>SUM('Приложение 5'!G37)</f>
        <v>13000</v>
      </c>
      <c r="E29" s="264">
        <f>'Приложение 6 '!G38</f>
        <v>13000</v>
      </c>
      <c r="F29" s="264">
        <f>'Приложение 6 '!H38</f>
        <v>13000</v>
      </c>
    </row>
    <row r="30" spans="1:9" s="13" customFormat="1" ht="31.5">
      <c r="A30" s="63" t="s">
        <v>264</v>
      </c>
      <c r="B30" s="267"/>
      <c r="C30" s="269"/>
      <c r="D30" s="265"/>
      <c r="E30" s="265"/>
      <c r="F30" s="265"/>
    </row>
    <row r="31" spans="1:9" s="13" customFormat="1" ht="47.25">
      <c r="A31" s="66" t="s">
        <v>315</v>
      </c>
      <c r="B31" s="33" t="s">
        <v>160</v>
      </c>
      <c r="C31" s="34"/>
      <c r="D31" s="65">
        <f>D32</f>
        <v>0</v>
      </c>
      <c r="E31" s="35">
        <f>SUM(E32)</f>
        <v>12893.81</v>
      </c>
      <c r="F31" s="35">
        <f>SUM(F32)</f>
        <v>0</v>
      </c>
    </row>
    <row r="32" spans="1:9" ht="64.5" customHeight="1">
      <c r="A32" s="282" t="s">
        <v>314</v>
      </c>
      <c r="B32" s="266" t="s">
        <v>128</v>
      </c>
      <c r="C32" s="268">
        <v>500</v>
      </c>
      <c r="D32" s="264">
        <v>0</v>
      </c>
      <c r="E32" s="273">
        <f>'Приложение 6 '!G30</f>
        <v>12893.81</v>
      </c>
      <c r="F32" s="264"/>
    </row>
    <row r="33" spans="1:7" ht="0.75" hidden="1" customHeight="1">
      <c r="A33" s="283"/>
      <c r="B33" s="270"/>
      <c r="C33" s="271"/>
      <c r="D33" s="272"/>
      <c r="E33" s="274"/>
      <c r="F33" s="272"/>
    </row>
    <row r="34" spans="1:7" s="48" customFormat="1" ht="21.75" customHeight="1">
      <c r="A34" s="284"/>
      <c r="B34" s="267"/>
      <c r="C34" s="269"/>
      <c r="D34" s="265"/>
      <c r="E34" s="275"/>
      <c r="F34" s="265"/>
    </row>
    <row r="35" spans="1:7" ht="47.25">
      <c r="A35" s="61" t="s">
        <v>169</v>
      </c>
      <c r="B35" s="67" t="s">
        <v>170</v>
      </c>
      <c r="C35" s="68"/>
      <c r="D35" s="69">
        <f>D36</f>
        <v>175562.13</v>
      </c>
      <c r="E35" s="69">
        <f t="shared" ref="E35:F35" si="2">SUM(E36)</f>
        <v>152917.79999999999</v>
      </c>
      <c r="F35" s="69">
        <f t="shared" si="2"/>
        <v>152917.79999999999</v>
      </c>
    </row>
    <row r="36" spans="1:7" ht="31.5">
      <c r="A36" s="49" t="s">
        <v>70</v>
      </c>
      <c r="B36" s="261" t="s">
        <v>132</v>
      </c>
      <c r="C36" s="260">
        <v>300</v>
      </c>
      <c r="D36" s="259">
        <f>SUM('Приложение 5'!G86:G87)</f>
        <v>175562.13</v>
      </c>
      <c r="E36" s="259">
        <f>'Приложение 6 '!G67</f>
        <v>152917.79999999999</v>
      </c>
      <c r="F36" s="259">
        <f>'Приложение 6 '!H67</f>
        <v>152917.79999999999</v>
      </c>
    </row>
    <row r="37" spans="1:7" ht="16.5" customHeight="1">
      <c r="A37" s="63" t="s">
        <v>71</v>
      </c>
      <c r="B37" s="261"/>
      <c r="C37" s="260"/>
      <c r="D37" s="259"/>
      <c r="E37" s="259"/>
      <c r="F37" s="259"/>
    </row>
    <row r="38" spans="1:7" s="12" customFormat="1" ht="18" customHeight="1">
      <c r="A38" s="61" t="s">
        <v>120</v>
      </c>
      <c r="B38" s="33" t="s">
        <v>172</v>
      </c>
      <c r="C38" s="61"/>
      <c r="D38" s="62">
        <f t="shared" ref="D38:F39" si="3">SUM(D39)</f>
        <v>400000</v>
      </c>
      <c r="E38" s="62">
        <f t="shared" si="3"/>
        <v>100000</v>
      </c>
      <c r="F38" s="62">
        <f t="shared" si="3"/>
        <v>100000</v>
      </c>
      <c r="G38" s="57"/>
    </row>
    <row r="39" spans="1:7" s="12" customFormat="1" ht="31.5">
      <c r="A39" s="61" t="s">
        <v>171</v>
      </c>
      <c r="B39" s="33" t="s">
        <v>173</v>
      </c>
      <c r="C39" s="61"/>
      <c r="D39" s="62">
        <f>D40</f>
        <v>400000</v>
      </c>
      <c r="E39" s="62">
        <f t="shared" si="3"/>
        <v>100000</v>
      </c>
      <c r="F39" s="62">
        <f t="shared" si="3"/>
        <v>100000</v>
      </c>
    </row>
    <row r="40" spans="1:7" ht="31.5" customHeight="1">
      <c r="A40" s="49" t="s">
        <v>66</v>
      </c>
      <c r="B40" s="261" t="s">
        <v>124</v>
      </c>
      <c r="C40" s="260">
        <v>200</v>
      </c>
      <c r="D40" s="259">
        <f>'Приложение 5'!G48</f>
        <v>400000</v>
      </c>
      <c r="E40" s="259">
        <f>'Приложение 6 '!G46</f>
        <v>100000</v>
      </c>
      <c r="F40" s="259">
        <f>'Приложение 6 '!H46</f>
        <v>100000</v>
      </c>
    </row>
    <row r="41" spans="1:7" ht="39.75" customHeight="1">
      <c r="A41" s="63" t="s">
        <v>264</v>
      </c>
      <c r="B41" s="261"/>
      <c r="C41" s="260"/>
      <c r="D41" s="259"/>
      <c r="E41" s="259"/>
      <c r="F41" s="259"/>
    </row>
    <row r="42" spans="1:7" s="48" customFormat="1" ht="66" hidden="1" customHeight="1">
      <c r="A42" s="63" t="s">
        <v>305</v>
      </c>
      <c r="B42" s="134" t="s">
        <v>124</v>
      </c>
      <c r="C42" s="136">
        <v>400</v>
      </c>
      <c r="D42" s="135">
        <f>'Приложение 5'!G50</f>
        <v>0</v>
      </c>
      <c r="E42" s="135"/>
      <c r="F42" s="135"/>
    </row>
    <row r="43" spans="1:7" s="16" customFormat="1" ht="15.75">
      <c r="A43" s="61" t="s">
        <v>174</v>
      </c>
      <c r="B43" s="33" t="s">
        <v>175</v>
      </c>
      <c r="C43" s="34"/>
      <c r="D43" s="70">
        <f>D44+D47+D51</f>
        <v>1262245.8600000001</v>
      </c>
      <c r="E43" s="70">
        <f t="shared" ref="E43:F43" si="4">E44+E47</f>
        <v>360000</v>
      </c>
      <c r="F43" s="70">
        <f t="shared" si="4"/>
        <v>360000</v>
      </c>
      <c r="G43" s="77"/>
    </row>
    <row r="44" spans="1:7" s="15" customFormat="1" ht="31.5">
      <c r="A44" s="61" t="s">
        <v>176</v>
      </c>
      <c r="B44" s="33" t="s">
        <v>177</v>
      </c>
      <c r="C44" s="34"/>
      <c r="D44" s="70">
        <f>D45</f>
        <v>269240.31</v>
      </c>
      <c r="E44" s="70">
        <f t="shared" ref="E44:F44" si="5">E45</f>
        <v>260000</v>
      </c>
      <c r="F44" s="70">
        <f t="shared" si="5"/>
        <v>260000</v>
      </c>
    </row>
    <row r="45" spans="1:7" ht="33" customHeight="1">
      <c r="A45" s="49" t="s">
        <v>68</v>
      </c>
      <c r="B45" s="261" t="s">
        <v>125</v>
      </c>
      <c r="C45" s="260">
        <v>200</v>
      </c>
      <c r="D45" s="259">
        <f>'Приложение 5'!G76</f>
        <v>269240.31</v>
      </c>
      <c r="E45" s="259">
        <f>'Приложение 6 '!G59</f>
        <v>260000</v>
      </c>
      <c r="F45" s="259">
        <f>'Приложение 6 '!H59</f>
        <v>260000</v>
      </c>
    </row>
    <row r="46" spans="1:7" ht="31.5">
      <c r="A46" s="63" t="s">
        <v>264</v>
      </c>
      <c r="B46" s="261"/>
      <c r="C46" s="260"/>
      <c r="D46" s="259"/>
      <c r="E46" s="259"/>
      <c r="F46" s="259"/>
    </row>
    <row r="47" spans="1:7" s="15" customFormat="1" ht="32.25" customHeight="1">
      <c r="A47" s="61" t="s">
        <v>178</v>
      </c>
      <c r="B47" s="33" t="s">
        <v>179</v>
      </c>
      <c r="C47" s="34"/>
      <c r="D47" s="70">
        <f>D48</f>
        <v>269000</v>
      </c>
      <c r="E47" s="70">
        <f t="shared" ref="E47:F47" si="6">SUM(E48)</f>
        <v>100000</v>
      </c>
      <c r="F47" s="70">
        <f t="shared" si="6"/>
        <v>100000</v>
      </c>
    </row>
    <row r="48" spans="1:7" ht="31.5">
      <c r="A48" s="49" t="s">
        <v>111</v>
      </c>
      <c r="B48" s="261" t="s">
        <v>126</v>
      </c>
      <c r="C48" s="260">
        <v>200</v>
      </c>
      <c r="D48" s="259">
        <f>'Приложение 5'!G78</f>
        <v>269000</v>
      </c>
      <c r="E48" s="259">
        <f>'Приложение 6 '!G61</f>
        <v>100000</v>
      </c>
      <c r="F48" s="259">
        <f>'Приложение 6 '!H61</f>
        <v>100000</v>
      </c>
    </row>
    <row r="49" spans="1:8" ht="31.5">
      <c r="A49" s="63" t="s">
        <v>264</v>
      </c>
      <c r="B49" s="261"/>
      <c r="C49" s="260"/>
      <c r="D49" s="259"/>
      <c r="E49" s="259"/>
      <c r="F49" s="259"/>
    </row>
    <row r="50" spans="1:8" s="48" customFormat="1" ht="66.75" hidden="1" customHeight="1">
      <c r="A50" s="63" t="s">
        <v>297</v>
      </c>
      <c r="B50" s="129" t="s">
        <v>298</v>
      </c>
      <c r="C50" s="133">
        <v>200</v>
      </c>
      <c r="D50" s="128"/>
      <c r="E50" s="128"/>
      <c r="F50" s="128"/>
    </row>
    <row r="51" spans="1:8" s="203" customFormat="1" ht="33" customHeight="1">
      <c r="A51" s="64" t="s">
        <v>386</v>
      </c>
      <c r="B51" s="33" t="s">
        <v>381</v>
      </c>
      <c r="C51" s="34"/>
      <c r="D51" s="35">
        <f>D52</f>
        <v>724005.55</v>
      </c>
      <c r="E51" s="35"/>
      <c r="F51" s="35"/>
    </row>
    <row r="52" spans="1:8" s="203" customFormat="1" ht="108.75" customHeight="1">
      <c r="A52" s="63" t="s">
        <v>387</v>
      </c>
      <c r="B52" s="204" t="s">
        <v>381</v>
      </c>
      <c r="C52" s="206">
        <v>200</v>
      </c>
      <c r="D52" s="205">
        <f>'Приложение 5'!G80</f>
        <v>724005.55</v>
      </c>
      <c r="E52" s="205"/>
      <c r="F52" s="205"/>
    </row>
    <row r="53" spans="1:8" s="14" customFormat="1" ht="31.5">
      <c r="A53" s="71" t="s">
        <v>121</v>
      </c>
      <c r="B53" s="72" t="s">
        <v>180</v>
      </c>
      <c r="C53" s="71"/>
      <c r="D53" s="73">
        <f>D54+D57++D68+D71</f>
        <v>4638656.67</v>
      </c>
      <c r="E53" s="73">
        <f t="shared" ref="E53:F53" si="7">E54+E57++E68+E71</f>
        <v>3222542.1</v>
      </c>
      <c r="F53" s="73">
        <f t="shared" si="7"/>
        <v>3421204.89</v>
      </c>
    </row>
    <row r="54" spans="1:8" s="13" customFormat="1" ht="31.5">
      <c r="A54" s="61" t="s">
        <v>181</v>
      </c>
      <c r="B54" s="33" t="s">
        <v>182</v>
      </c>
      <c r="C54" s="34"/>
      <c r="D54" s="35">
        <f>SUM(D55)</f>
        <v>3000</v>
      </c>
      <c r="E54" s="35">
        <f>SUM(E55)</f>
        <v>3000</v>
      </c>
      <c r="F54" s="35">
        <f>SUM(F55)</f>
        <v>3000</v>
      </c>
    </row>
    <row r="55" spans="1:8" ht="38.25" customHeight="1">
      <c r="A55" s="49" t="s">
        <v>112</v>
      </c>
      <c r="B55" s="261" t="s">
        <v>127</v>
      </c>
      <c r="C55" s="260">
        <v>200</v>
      </c>
      <c r="D55" s="259">
        <f>SUM('Приложение 5'!G91:G92)</f>
        <v>3000</v>
      </c>
      <c r="E55" s="259">
        <f>'Приложение 6 '!G72</f>
        <v>3000</v>
      </c>
      <c r="F55" s="259">
        <f>'Приложение 6 '!H72</f>
        <v>3000</v>
      </c>
    </row>
    <row r="56" spans="1:8" ht="31.5">
      <c r="A56" s="63" t="s">
        <v>264</v>
      </c>
      <c r="B56" s="261"/>
      <c r="C56" s="260"/>
      <c r="D56" s="259"/>
      <c r="E56" s="259"/>
      <c r="F56" s="259"/>
    </row>
    <row r="57" spans="1:8" s="13" customFormat="1" ht="32.25" customHeight="1">
      <c r="A57" s="61" t="s">
        <v>183</v>
      </c>
      <c r="B57" s="33" t="s">
        <v>184</v>
      </c>
      <c r="C57" s="34"/>
      <c r="D57" s="35">
        <f>D58+D60+D62+D64+D66</f>
        <v>3643840.3600000003</v>
      </c>
      <c r="E57" s="35">
        <f>E58+E60+E62</f>
        <v>2643234.9900000002</v>
      </c>
      <c r="F57" s="35">
        <f>F58+F60+F62</f>
        <v>2841897.7800000003</v>
      </c>
    </row>
    <row r="58" spans="1:8" ht="31.5">
      <c r="A58" s="49" t="s">
        <v>75</v>
      </c>
      <c r="B58" s="261" t="s">
        <v>133</v>
      </c>
      <c r="C58" s="260">
        <v>100</v>
      </c>
      <c r="D58" s="259">
        <f>SUM('Приложение 5'!G96:G97)</f>
        <v>1742058.11</v>
      </c>
      <c r="E58" s="259">
        <f>'Приложение 6 '!G77</f>
        <v>1742058.11</v>
      </c>
      <c r="F58" s="264">
        <f>'Приложение 6 '!H77</f>
        <v>1742058.11</v>
      </c>
    </row>
    <row r="59" spans="1:8" ht="62.25" customHeight="1">
      <c r="A59" s="63" t="s">
        <v>59</v>
      </c>
      <c r="B59" s="261"/>
      <c r="C59" s="260"/>
      <c r="D59" s="259"/>
      <c r="E59" s="259"/>
      <c r="F59" s="265"/>
    </row>
    <row r="60" spans="1:8" ht="31.5">
      <c r="A60" s="49" t="s">
        <v>75</v>
      </c>
      <c r="B60" s="261" t="s">
        <v>133</v>
      </c>
      <c r="C60" s="260">
        <v>200</v>
      </c>
      <c r="D60" s="259">
        <f>SUM('Приложение 5'!G98:G99)</f>
        <v>1594162</v>
      </c>
      <c r="E60" s="259">
        <f>'Приложение 6 '!G79</f>
        <v>851676.88</v>
      </c>
      <c r="F60" s="259">
        <f>'Приложение 6 '!H79</f>
        <v>1050339.67</v>
      </c>
    </row>
    <row r="61" spans="1:8" ht="31.5">
      <c r="A61" s="63" t="s">
        <v>264</v>
      </c>
      <c r="B61" s="261"/>
      <c r="C61" s="260"/>
      <c r="D61" s="259"/>
      <c r="E61" s="259"/>
      <c r="F61" s="259"/>
      <c r="H61" s="11"/>
    </row>
    <row r="62" spans="1:8" ht="31.5">
      <c r="A62" s="49" t="s">
        <v>75</v>
      </c>
      <c r="B62" s="261" t="s">
        <v>133</v>
      </c>
      <c r="C62" s="260">
        <v>800</v>
      </c>
      <c r="D62" s="259">
        <f>SUM('Приложение 5'!G100:G101)</f>
        <v>53580</v>
      </c>
      <c r="E62" s="259">
        <f>'Приложение 6 '!G81</f>
        <v>49500</v>
      </c>
      <c r="F62" s="259">
        <f>'Приложение 6 '!H81</f>
        <v>49500</v>
      </c>
    </row>
    <row r="63" spans="1:8" ht="15.75">
      <c r="A63" s="63" t="s">
        <v>62</v>
      </c>
      <c r="B63" s="261"/>
      <c r="C63" s="260"/>
      <c r="D63" s="259"/>
      <c r="E63" s="259"/>
      <c r="F63" s="259"/>
    </row>
    <row r="64" spans="1:8" ht="78.75">
      <c r="A64" s="49" t="s">
        <v>118</v>
      </c>
      <c r="B64" s="266" t="s">
        <v>134</v>
      </c>
      <c r="C64" s="268">
        <v>100</v>
      </c>
      <c r="D64" s="264">
        <f>SUM('Приложение 5'!G102:G103)</f>
        <v>251525</v>
      </c>
      <c r="E64" s="264"/>
      <c r="F64" s="264" t="s">
        <v>115</v>
      </c>
    </row>
    <row r="65" spans="1:9" ht="62.25" customHeight="1">
      <c r="A65" s="63" t="s">
        <v>59</v>
      </c>
      <c r="B65" s="267"/>
      <c r="C65" s="269"/>
      <c r="D65" s="265"/>
      <c r="E65" s="265"/>
      <c r="F65" s="265"/>
    </row>
    <row r="66" spans="1:9" ht="65.25" customHeight="1">
      <c r="A66" s="49" t="s">
        <v>119</v>
      </c>
      <c r="B66" s="266" t="s">
        <v>135</v>
      </c>
      <c r="C66" s="268">
        <v>100</v>
      </c>
      <c r="D66" s="264">
        <f>SUM('Приложение 5'!G104:G105)</f>
        <v>2515.25</v>
      </c>
      <c r="E66" s="264" t="s">
        <v>115</v>
      </c>
      <c r="F66" s="264" t="s">
        <v>115</v>
      </c>
    </row>
    <row r="67" spans="1:9" ht="62.25" customHeight="1">
      <c r="A67" s="63" t="s">
        <v>59</v>
      </c>
      <c r="B67" s="267"/>
      <c r="C67" s="269"/>
      <c r="D67" s="265"/>
      <c r="E67" s="265"/>
      <c r="F67" s="265"/>
    </row>
    <row r="68" spans="1:9" s="13" customFormat="1" ht="30" customHeight="1">
      <c r="A68" s="61" t="s">
        <v>185</v>
      </c>
      <c r="B68" s="33" t="s">
        <v>186</v>
      </c>
      <c r="C68" s="34"/>
      <c r="D68" s="35">
        <f>SUM(D69)</f>
        <v>3000</v>
      </c>
      <c r="E68" s="35">
        <f>SUM(E69)</f>
        <v>3000</v>
      </c>
      <c r="F68" s="35">
        <f>SUM(F69)</f>
        <v>3000</v>
      </c>
    </row>
    <row r="69" spans="1:9" ht="32.25" customHeight="1">
      <c r="A69" s="49" t="s">
        <v>113</v>
      </c>
      <c r="B69" s="261" t="s">
        <v>136</v>
      </c>
      <c r="C69" s="260">
        <v>200</v>
      </c>
      <c r="D69" s="259">
        <f>SUM('Приложение 5'!G117:G118)</f>
        <v>3000</v>
      </c>
      <c r="E69" s="259">
        <f>'Приложение 6 '!G90</f>
        <v>3000</v>
      </c>
      <c r="F69" s="259">
        <f>'Приложение 6 '!H90</f>
        <v>3000</v>
      </c>
    </row>
    <row r="70" spans="1:9" ht="31.5">
      <c r="A70" s="63" t="s">
        <v>264</v>
      </c>
      <c r="B70" s="261"/>
      <c r="C70" s="260"/>
      <c r="D70" s="259"/>
      <c r="E70" s="259"/>
      <c r="F70" s="259"/>
    </row>
    <row r="71" spans="1:9" s="13" customFormat="1" ht="31.5" customHeight="1">
      <c r="A71" s="61" t="s">
        <v>187</v>
      </c>
      <c r="B71" s="33" t="s">
        <v>188</v>
      </c>
      <c r="C71" s="34"/>
      <c r="D71" s="35">
        <f>D72+D74+D76+D78</f>
        <v>988816.31</v>
      </c>
      <c r="E71" s="35">
        <f t="shared" ref="E71:F71" si="8">E72+E74+E76+E78</f>
        <v>573307.11</v>
      </c>
      <c r="F71" s="35">
        <f t="shared" si="8"/>
        <v>573307.11</v>
      </c>
      <c r="G71" s="11"/>
    </row>
    <row r="72" spans="1:9" s="50" customFormat="1" ht="32.25" customHeight="1">
      <c r="A72" s="49" t="s">
        <v>207</v>
      </c>
      <c r="B72" s="266" t="s">
        <v>208</v>
      </c>
      <c r="C72" s="268">
        <v>100</v>
      </c>
      <c r="D72" s="264">
        <f>SUM('Приложение 5'!G107:G108)</f>
        <v>386922</v>
      </c>
      <c r="E72" s="262">
        <v>0</v>
      </c>
      <c r="F72" s="262">
        <v>0</v>
      </c>
    </row>
    <row r="73" spans="1:9" s="50" customFormat="1" ht="32.25" customHeight="1">
      <c r="A73" s="63" t="s">
        <v>59</v>
      </c>
      <c r="B73" s="267"/>
      <c r="C73" s="269"/>
      <c r="D73" s="265"/>
      <c r="E73" s="263"/>
      <c r="F73" s="263"/>
    </row>
    <row r="74" spans="1:9" s="50" customFormat="1" ht="32.25" customHeight="1">
      <c r="A74" s="49" t="s">
        <v>209</v>
      </c>
      <c r="B74" s="266" t="s">
        <v>210</v>
      </c>
      <c r="C74" s="268">
        <v>100</v>
      </c>
      <c r="D74" s="264">
        <f>SUM('Приложение 5'!G109:G110)</f>
        <v>20364.310000000001</v>
      </c>
      <c r="E74" s="262">
        <v>0</v>
      </c>
      <c r="F74" s="262">
        <v>0</v>
      </c>
    </row>
    <row r="75" spans="1:9" s="50" customFormat="1" ht="32.25" customHeight="1">
      <c r="A75" s="63" t="s">
        <v>59</v>
      </c>
      <c r="B75" s="267"/>
      <c r="C75" s="269"/>
      <c r="D75" s="265"/>
      <c r="E75" s="263"/>
      <c r="F75" s="263"/>
      <c r="I75" s="87"/>
    </row>
    <row r="76" spans="1:9" s="17" customFormat="1" ht="33" customHeight="1">
      <c r="A76" s="49" t="s">
        <v>189</v>
      </c>
      <c r="B76" s="261" t="s">
        <v>190</v>
      </c>
      <c r="C76" s="268">
        <v>100</v>
      </c>
      <c r="D76" s="264">
        <f>SUM('Приложение 5'!G111:G112)</f>
        <v>507530</v>
      </c>
      <c r="E76" s="264">
        <f>'Приложение 6 '!G84</f>
        <v>477438.2</v>
      </c>
      <c r="F76" s="264">
        <f>'Приложение 6 '!H84</f>
        <v>477438.2</v>
      </c>
      <c r="H76" s="87"/>
    </row>
    <row r="77" spans="1:9" s="17" customFormat="1" ht="63.75" customHeight="1">
      <c r="A77" s="63" t="s">
        <v>59</v>
      </c>
      <c r="B77" s="261"/>
      <c r="C77" s="269"/>
      <c r="D77" s="265"/>
      <c r="E77" s="265"/>
      <c r="F77" s="265"/>
    </row>
    <row r="78" spans="1:9" s="13" customFormat="1" ht="33" customHeight="1">
      <c r="A78" s="49" t="s">
        <v>189</v>
      </c>
      <c r="B78" s="261" t="s">
        <v>190</v>
      </c>
      <c r="C78" s="260">
        <v>200</v>
      </c>
      <c r="D78" s="259">
        <f>SUM('Приложение 5'!G113:G114)</f>
        <v>74000</v>
      </c>
      <c r="E78" s="259">
        <f>'Приложение 6 '!G86</f>
        <v>95868.91</v>
      </c>
      <c r="F78" s="259">
        <f>'Приложение 6 '!H86</f>
        <v>95868.91</v>
      </c>
    </row>
    <row r="79" spans="1:9" s="13" customFormat="1" ht="31.5">
      <c r="A79" s="63" t="s">
        <v>264</v>
      </c>
      <c r="B79" s="261"/>
      <c r="C79" s="260"/>
      <c r="D79" s="259"/>
      <c r="E79" s="259"/>
      <c r="F79" s="259"/>
    </row>
    <row r="80" spans="1:9" s="48" customFormat="1" ht="31.5" hidden="1">
      <c r="A80" s="127" t="s">
        <v>292</v>
      </c>
      <c r="B80" s="33" t="s">
        <v>291</v>
      </c>
      <c r="C80" s="126"/>
      <c r="D80" s="35">
        <f>D81</f>
        <v>0</v>
      </c>
      <c r="E80" s="125"/>
      <c r="F80" s="125"/>
    </row>
    <row r="81" spans="1:10" s="48" customFormat="1" ht="47.25" hidden="1">
      <c r="A81" s="63" t="s">
        <v>293</v>
      </c>
      <c r="B81" s="124" t="s">
        <v>291</v>
      </c>
      <c r="C81" s="126"/>
      <c r="D81" s="125">
        <f>D82</f>
        <v>0</v>
      </c>
      <c r="E81" s="125"/>
      <c r="F81" s="125"/>
    </row>
    <row r="82" spans="1:10" s="48" customFormat="1" ht="94.5" hidden="1">
      <c r="A82" s="63" t="s">
        <v>294</v>
      </c>
      <c r="B82" s="124" t="s">
        <v>291</v>
      </c>
      <c r="C82" s="126">
        <v>200</v>
      </c>
      <c r="D82" s="125">
        <f>'Приложение 5'!G58</f>
        <v>0</v>
      </c>
      <c r="E82" s="125"/>
      <c r="F82" s="125"/>
    </row>
    <row r="83" spans="1:10" s="48" customFormat="1" ht="31.5">
      <c r="A83" s="152" t="s">
        <v>292</v>
      </c>
      <c r="B83" s="33" t="s">
        <v>291</v>
      </c>
      <c r="C83" s="149"/>
      <c r="D83" s="35">
        <f>D84</f>
        <v>290517.44</v>
      </c>
      <c r="E83" s="148"/>
      <c r="F83" s="148"/>
    </row>
    <row r="84" spans="1:10" s="48" customFormat="1" ht="53.25" customHeight="1">
      <c r="A84" s="152" t="s">
        <v>293</v>
      </c>
      <c r="B84" s="147" t="s">
        <v>291</v>
      </c>
      <c r="C84" s="149"/>
      <c r="D84" s="148">
        <f>D85</f>
        <v>290517.44</v>
      </c>
      <c r="E84" s="148"/>
      <c r="F84" s="148"/>
    </row>
    <row r="85" spans="1:10" s="48" customFormat="1" ht="94.5">
      <c r="A85" s="63" t="s">
        <v>294</v>
      </c>
      <c r="B85" s="147" t="s">
        <v>291</v>
      </c>
      <c r="C85" s="149">
        <v>200</v>
      </c>
      <c r="D85" s="148">
        <f>'Приложение 5'!G65</f>
        <v>290517.44</v>
      </c>
      <c r="E85" s="148"/>
      <c r="F85" s="148"/>
    </row>
    <row r="86" spans="1:10" s="13" customFormat="1" ht="35.25" customHeight="1">
      <c r="A86" s="64" t="s">
        <v>162</v>
      </c>
      <c r="B86" s="33" t="s">
        <v>163</v>
      </c>
      <c r="C86" s="34"/>
      <c r="D86" s="35">
        <f>SUM(D87)</f>
        <v>5322425</v>
      </c>
      <c r="E86" s="35">
        <f t="shared" ref="E86:F86" si="9">SUM(E87)</f>
        <v>1233800</v>
      </c>
      <c r="F86" s="35">
        <f t="shared" si="9"/>
        <v>1238000</v>
      </c>
      <c r="G86" s="11"/>
    </row>
    <row r="87" spans="1:10" s="13" customFormat="1" ht="38.25" customHeight="1">
      <c r="A87" s="61" t="s">
        <v>164</v>
      </c>
      <c r="B87" s="33" t="s">
        <v>165</v>
      </c>
      <c r="C87" s="34"/>
      <c r="D87" s="35">
        <f>D88+D90+D93+D95+D97+D99+D102+D105+D106+D107+D108+D109+D110</f>
        <v>5322425</v>
      </c>
      <c r="E87" s="35">
        <f>E88+E90+E91+E93+E95+E97+E99+E100+E102+E104+E106</f>
        <v>1233800</v>
      </c>
      <c r="F87" s="35">
        <f>F88+F90+F91+F93+F95+F97+F99+F100+F102+F104+F106</f>
        <v>1238000</v>
      </c>
      <c r="H87" s="11"/>
    </row>
    <row r="88" spans="1:10" s="13" customFormat="1" ht="30" customHeight="1">
      <c r="A88" s="285" t="s">
        <v>316</v>
      </c>
      <c r="B88" s="261" t="s">
        <v>166</v>
      </c>
      <c r="C88" s="260">
        <v>100</v>
      </c>
      <c r="D88" s="259">
        <f>'Приложение 5'!G43</f>
        <v>115400</v>
      </c>
      <c r="E88" s="259">
        <f>'Приложение 6 '!G42</f>
        <v>120600</v>
      </c>
      <c r="F88" s="259">
        <f>'Приложение 6 '!H42</f>
        <v>124800</v>
      </c>
      <c r="G88" s="11"/>
    </row>
    <row r="89" spans="1:10" s="13" customFormat="1" ht="84.75" customHeight="1">
      <c r="A89" s="286"/>
      <c r="B89" s="261"/>
      <c r="C89" s="260"/>
      <c r="D89" s="259"/>
      <c r="E89" s="259"/>
      <c r="F89" s="259"/>
      <c r="J89" s="11"/>
    </row>
    <row r="90" spans="1:10" s="48" customFormat="1" ht="66.75" customHeight="1">
      <c r="A90" s="74" t="s">
        <v>317</v>
      </c>
      <c r="B90" s="79" t="s">
        <v>166</v>
      </c>
      <c r="C90" s="80">
        <v>200</v>
      </c>
      <c r="D90" s="78">
        <f>'Приложение 5'!G45</f>
        <v>0</v>
      </c>
      <c r="E90" s="78"/>
      <c r="F90" s="78"/>
    </row>
    <row r="91" spans="1:10" ht="47.25" hidden="1">
      <c r="A91" s="49" t="s">
        <v>167</v>
      </c>
      <c r="B91" s="261" t="s">
        <v>168</v>
      </c>
      <c r="C91" s="260">
        <v>200</v>
      </c>
      <c r="D91" s="259">
        <f>SUM('Приложение 5'!G25:G26)</f>
        <v>0</v>
      </c>
      <c r="E91" s="259">
        <v>0</v>
      </c>
      <c r="F91" s="259">
        <v>0</v>
      </c>
    </row>
    <row r="92" spans="1:10" ht="9" hidden="1" customHeight="1">
      <c r="A92" s="63" t="s">
        <v>264</v>
      </c>
      <c r="B92" s="261"/>
      <c r="C92" s="260"/>
      <c r="D92" s="259"/>
      <c r="E92" s="259"/>
      <c r="F92" s="259"/>
    </row>
    <row r="93" spans="1:10" s="48" customFormat="1" ht="31.5">
      <c r="A93" s="49" t="s">
        <v>212</v>
      </c>
      <c r="B93" s="266" t="s">
        <v>211</v>
      </c>
      <c r="C93" s="268">
        <v>200</v>
      </c>
      <c r="D93" s="264">
        <f>'Приложение 5'!G70</f>
        <v>210000</v>
      </c>
      <c r="E93" s="264">
        <f>'Приложение 6 '!G56</f>
        <v>210000</v>
      </c>
      <c r="F93" s="264">
        <f>'Приложение 6 '!H56</f>
        <v>210000</v>
      </c>
      <c r="H93" s="11"/>
    </row>
    <row r="94" spans="1:10" s="48" customFormat="1" ht="31.5">
      <c r="A94" s="63" t="s">
        <v>264</v>
      </c>
      <c r="B94" s="267"/>
      <c r="C94" s="269"/>
      <c r="D94" s="265"/>
      <c r="E94" s="265"/>
      <c r="F94" s="265"/>
    </row>
    <row r="95" spans="1:10" s="48" customFormat="1" ht="48.75" customHeight="1">
      <c r="A95" s="74" t="s">
        <v>220</v>
      </c>
      <c r="B95" s="266" t="s">
        <v>217</v>
      </c>
      <c r="C95" s="268">
        <v>200</v>
      </c>
      <c r="D95" s="264">
        <f>SUM('Приложение 5'!G53:G54)</f>
        <v>588000</v>
      </c>
      <c r="E95" s="264">
        <f>'Приложение 6 '!G49</f>
        <v>225000</v>
      </c>
      <c r="F95" s="264">
        <f>'Приложение 6 '!H49</f>
        <v>225000</v>
      </c>
    </row>
    <row r="96" spans="1:10" s="48" customFormat="1" ht="31.5">
      <c r="A96" s="74" t="s">
        <v>264</v>
      </c>
      <c r="B96" s="267"/>
      <c r="C96" s="269"/>
      <c r="D96" s="265"/>
      <c r="E96" s="265"/>
      <c r="F96" s="265"/>
    </row>
    <row r="97" spans="1:8" s="48" customFormat="1" ht="63">
      <c r="A97" s="49" t="s">
        <v>219</v>
      </c>
      <c r="B97" s="266" t="s">
        <v>218</v>
      </c>
      <c r="C97" s="268">
        <v>200</v>
      </c>
      <c r="D97" s="264">
        <f>SUM('Приложение 5'!G55:G55)</f>
        <v>665000</v>
      </c>
      <c r="E97" s="264">
        <f>'Приложение 6 '!G51</f>
        <v>250000</v>
      </c>
      <c r="F97" s="264">
        <f>'Приложение 6 '!H51</f>
        <v>250000</v>
      </c>
      <c r="H97" s="11"/>
    </row>
    <row r="98" spans="1:8" s="48" customFormat="1" ht="31.5">
      <c r="A98" s="74" t="s">
        <v>264</v>
      </c>
      <c r="B98" s="267"/>
      <c r="C98" s="269"/>
      <c r="D98" s="265"/>
      <c r="E98" s="265"/>
      <c r="F98" s="265"/>
    </row>
    <row r="99" spans="1:8" s="48" customFormat="1" ht="78.75" customHeight="1">
      <c r="A99" s="49" t="s">
        <v>284</v>
      </c>
      <c r="B99" s="104" t="s">
        <v>282</v>
      </c>
      <c r="C99" s="105">
        <v>200</v>
      </c>
      <c r="D99" s="106">
        <f>'Приложение 5'!G57</f>
        <v>318200</v>
      </c>
      <c r="E99" s="106">
        <f>'Приложение 6 '!G53</f>
        <v>318200</v>
      </c>
      <c r="F99" s="106">
        <f>'Приложение 6 '!H53</f>
        <v>318200</v>
      </c>
    </row>
    <row r="100" spans="1:8" s="48" customFormat="1" ht="31.5" hidden="1">
      <c r="A100" s="75" t="s">
        <v>241</v>
      </c>
      <c r="B100" s="266" t="s">
        <v>243</v>
      </c>
      <c r="C100" s="268">
        <v>800</v>
      </c>
      <c r="D100" s="264">
        <f>'Приложение 5'!G60</f>
        <v>0</v>
      </c>
      <c r="E100" s="264"/>
      <c r="F100" s="264"/>
    </row>
    <row r="101" spans="1:8" s="48" customFormat="1" ht="31.5" hidden="1">
      <c r="A101" s="76" t="s">
        <v>264</v>
      </c>
      <c r="B101" s="267"/>
      <c r="C101" s="269"/>
      <c r="D101" s="265"/>
      <c r="E101" s="265"/>
      <c r="F101" s="265"/>
    </row>
    <row r="102" spans="1:8" s="48" customFormat="1" ht="15.75">
      <c r="A102" s="49" t="s">
        <v>242</v>
      </c>
      <c r="B102" s="266" t="s">
        <v>244</v>
      </c>
      <c r="C102" s="268">
        <v>200</v>
      </c>
      <c r="D102" s="264">
        <f>'Приложение 5'!G81</f>
        <v>680000</v>
      </c>
      <c r="E102" s="264">
        <f>'Приложение 6 '!G63</f>
        <v>100000</v>
      </c>
      <c r="F102" s="264">
        <f>'Приложение 6 '!H63</f>
        <v>100000</v>
      </c>
    </row>
    <row r="103" spans="1:8" s="48" customFormat="1" ht="31.5">
      <c r="A103" s="63" t="s">
        <v>264</v>
      </c>
      <c r="B103" s="267"/>
      <c r="C103" s="269"/>
      <c r="D103" s="265"/>
      <c r="E103" s="265"/>
      <c r="F103" s="265"/>
    </row>
    <row r="104" spans="1:8" s="48" customFormat="1" ht="62.25" hidden="1" customHeight="1">
      <c r="A104" s="63" t="s">
        <v>295</v>
      </c>
      <c r="B104" s="132" t="s">
        <v>296</v>
      </c>
      <c r="C104" s="131">
        <v>200</v>
      </c>
      <c r="D104" s="130"/>
      <c r="E104" s="130"/>
      <c r="F104" s="130"/>
    </row>
    <row r="105" spans="1:8" s="48" customFormat="1" ht="62.25" customHeight="1">
      <c r="A105" s="63" t="s">
        <v>361</v>
      </c>
      <c r="B105" s="186" t="s">
        <v>360</v>
      </c>
      <c r="C105" s="185">
        <v>200</v>
      </c>
      <c r="D105" s="184">
        <f>'Приложение 5'!G73</f>
        <v>592225</v>
      </c>
      <c r="E105" s="184"/>
      <c r="F105" s="184"/>
    </row>
    <row r="106" spans="1:8" s="48" customFormat="1" ht="52.5" customHeight="1">
      <c r="A106" s="91" t="s">
        <v>300</v>
      </c>
      <c r="B106" s="139" t="s">
        <v>301</v>
      </c>
      <c r="C106" s="138">
        <v>800</v>
      </c>
      <c r="D106" s="137">
        <f>'Приложение 5'!G31</f>
        <v>20000</v>
      </c>
      <c r="E106" s="137">
        <f>'Приложение 6 '!G32</f>
        <v>10000</v>
      </c>
      <c r="F106" s="137">
        <f>'Приложение 6 '!H32</f>
        <v>10000</v>
      </c>
    </row>
    <row r="107" spans="1:8" s="48" customFormat="1" ht="65.25" customHeight="1">
      <c r="A107" s="91" t="s">
        <v>364</v>
      </c>
      <c r="B107" s="191" t="s">
        <v>243</v>
      </c>
      <c r="C107" s="190">
        <v>200</v>
      </c>
      <c r="D107" s="189">
        <f>'Приложение 5'!G67</f>
        <v>11000</v>
      </c>
      <c r="E107" s="189"/>
      <c r="F107" s="189"/>
    </row>
    <row r="108" spans="1:8" s="203" customFormat="1" ht="83.25" customHeight="1">
      <c r="A108" s="91" t="s">
        <v>385</v>
      </c>
      <c r="B108" s="212" t="s">
        <v>383</v>
      </c>
      <c r="C108" s="210">
        <v>200</v>
      </c>
      <c r="D108" s="208">
        <f>'Приложение 5'!G39</f>
        <v>1442600</v>
      </c>
      <c r="E108" s="208"/>
      <c r="F108" s="208"/>
    </row>
    <row r="109" spans="1:8" s="222" customFormat="1" ht="48.75" customHeight="1">
      <c r="A109" s="91" t="s">
        <v>396</v>
      </c>
      <c r="B109" s="225" t="s">
        <v>397</v>
      </c>
      <c r="C109" s="224">
        <v>200</v>
      </c>
      <c r="D109" s="223">
        <f>'Приложение 5'!G40</f>
        <v>550000</v>
      </c>
      <c r="E109" s="223"/>
      <c r="F109" s="223"/>
    </row>
    <row r="110" spans="1:8" s="231" customFormat="1" ht="48.75" customHeight="1">
      <c r="A110" s="91" t="s">
        <v>361</v>
      </c>
      <c r="B110" s="234" t="s">
        <v>360</v>
      </c>
      <c r="C110" s="233">
        <v>200</v>
      </c>
      <c r="D110" s="232">
        <f>'Приложение 5'!G74</f>
        <v>130000</v>
      </c>
      <c r="E110" s="232"/>
      <c r="F110" s="232"/>
    </row>
    <row r="111" spans="1:8" ht="15.75">
      <c r="A111" s="64" t="s">
        <v>76</v>
      </c>
      <c r="B111" s="59"/>
      <c r="C111" s="60"/>
      <c r="D111" s="35">
        <f>D12+D86</f>
        <v>17009869.439999998</v>
      </c>
      <c r="E111" s="35">
        <f>E12+E86</f>
        <v>9431965.9199999999</v>
      </c>
      <c r="F111" s="35">
        <f>F12+F86</f>
        <v>9671934.9000000004</v>
      </c>
      <c r="G111" s="11"/>
      <c r="H111" s="11"/>
    </row>
    <row r="112" spans="1:8" ht="15" customHeight="1">
      <c r="D112" s="39"/>
      <c r="E112" s="39"/>
      <c r="F112" s="39"/>
      <c r="H112" s="11"/>
    </row>
    <row r="113" spans="4:8" ht="15" customHeight="1">
      <c r="D113" s="39"/>
      <c r="F113" s="39"/>
    </row>
    <row r="114" spans="4:8" ht="15" customHeight="1">
      <c r="H114" s="11"/>
    </row>
    <row r="115" spans="4:8" ht="15" customHeight="1"/>
    <row r="117" spans="4:8" ht="15" customHeight="1">
      <c r="H117" s="11"/>
    </row>
    <row r="118" spans="4:8" ht="15" customHeight="1"/>
    <row r="119" spans="4:8" ht="15" customHeight="1"/>
    <row r="120" spans="4:8" ht="15" customHeight="1"/>
    <row r="121" spans="4:8" ht="15" customHeight="1"/>
    <row r="122" spans="4:8" ht="15" customHeight="1"/>
    <row r="124" spans="4:8" ht="15" customHeight="1"/>
    <row r="125" spans="4:8" ht="15" customHeight="1"/>
  </sheetData>
  <mergeCells count="165">
    <mergeCell ref="A32:A34"/>
    <mergeCell ref="A88:A89"/>
    <mergeCell ref="B20:B21"/>
    <mergeCell ref="E22:E23"/>
    <mergeCell ref="C20:C21"/>
    <mergeCell ref="B18:B19"/>
    <mergeCell ref="B102:B103"/>
    <mergeCell ref="C102:C103"/>
    <mergeCell ref="D102:D103"/>
    <mergeCell ref="E102:E103"/>
    <mergeCell ref="D48:D49"/>
    <mergeCell ref="C60:C61"/>
    <mergeCell ref="C58:C59"/>
    <mergeCell ref="D60:D61"/>
    <mergeCell ref="D55:D56"/>
    <mergeCell ref="D25:D26"/>
    <mergeCell ref="D45:D46"/>
    <mergeCell ref="E45:E46"/>
    <mergeCell ref="B29:B30"/>
    <mergeCell ref="C29:C30"/>
    <mergeCell ref="D27:D28"/>
    <mergeCell ref="E29:E30"/>
    <mergeCell ref="E40:E41"/>
    <mergeCell ref="C40:C41"/>
    <mergeCell ref="F102:F103"/>
    <mergeCell ref="B93:B94"/>
    <mergeCell ref="C93:C94"/>
    <mergeCell ref="D93:D94"/>
    <mergeCell ref="F93:F94"/>
    <mergeCell ref="E93:E94"/>
    <mergeCell ref="B95:B96"/>
    <mergeCell ref="C95:C96"/>
    <mergeCell ref="D95:D96"/>
    <mergeCell ref="B97:B98"/>
    <mergeCell ref="C97:C98"/>
    <mergeCell ref="E95:E96"/>
    <mergeCell ref="D20:D21"/>
    <mergeCell ref="A7:F7"/>
    <mergeCell ref="C18:C19"/>
    <mergeCell ref="F22:F23"/>
    <mergeCell ref="F32:F34"/>
    <mergeCell ref="B100:B101"/>
    <mergeCell ref="C100:C101"/>
    <mergeCell ref="D100:D101"/>
    <mergeCell ref="E100:E101"/>
    <mergeCell ref="F100:F101"/>
    <mergeCell ref="B64:B65"/>
    <mergeCell ref="B36:B37"/>
    <mergeCell ref="C36:C37"/>
    <mergeCell ref="E88:E89"/>
    <mergeCell ref="F88:F89"/>
    <mergeCell ref="C88:C89"/>
    <mergeCell ref="D88:D89"/>
    <mergeCell ref="C62:C63"/>
    <mergeCell ref="D97:D98"/>
    <mergeCell ref="F97:F98"/>
    <mergeCell ref="E97:E98"/>
    <mergeCell ref="F95:F96"/>
    <mergeCell ref="F55:F56"/>
    <mergeCell ref="F40:F41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A9:F9"/>
    <mergeCell ref="C10:C11"/>
    <mergeCell ref="D10:F10"/>
    <mergeCell ref="F20:F21"/>
    <mergeCell ref="E18:E19"/>
    <mergeCell ref="E20:E21"/>
    <mergeCell ref="C64:C65"/>
    <mergeCell ref="B66:B67"/>
    <mergeCell ref="B32:B34"/>
    <mergeCell ref="C32:C34"/>
    <mergeCell ref="F18:F19"/>
    <mergeCell ref="D18:D19"/>
    <mergeCell ref="F29:F30"/>
    <mergeCell ref="C45:C46"/>
    <mergeCell ref="F45:F46"/>
    <mergeCell ref="B22:B23"/>
    <mergeCell ref="C22:C23"/>
    <mergeCell ref="B25:B26"/>
    <mergeCell ref="C25:C26"/>
    <mergeCell ref="F27:F28"/>
    <mergeCell ref="D22:D23"/>
    <mergeCell ref="D40:D41"/>
    <mergeCell ref="F25:F26"/>
    <mergeCell ref="D32:D34"/>
    <mergeCell ref="E32:E34"/>
    <mergeCell ref="E25:E26"/>
    <mergeCell ref="D29:D30"/>
    <mergeCell ref="C66:C67"/>
    <mergeCell ref="E27:E28"/>
    <mergeCell ref="B27:B28"/>
    <mergeCell ref="B45:B46"/>
    <mergeCell ref="B40:B41"/>
    <mergeCell ref="F48:F49"/>
    <mergeCell ref="E48:E49"/>
    <mergeCell ref="C48:C49"/>
    <mergeCell ref="C55:C56"/>
    <mergeCell ref="E55:E56"/>
    <mergeCell ref="F36:F37"/>
    <mergeCell ref="E36:E37"/>
    <mergeCell ref="D36:D37"/>
    <mergeCell ref="C27:C28"/>
    <mergeCell ref="B55:B56"/>
    <mergeCell ref="B48:B49"/>
    <mergeCell ref="D91:D92"/>
    <mergeCell ref="F58:F59"/>
    <mergeCell ref="B88:B89"/>
    <mergeCell ref="F69:F70"/>
    <mergeCell ref="E69:E70"/>
    <mergeCell ref="D62:D63"/>
    <mergeCell ref="E58:E59"/>
    <mergeCell ref="B69:B70"/>
    <mergeCell ref="C69:C70"/>
    <mergeCell ref="B58:B59"/>
    <mergeCell ref="D69:D70"/>
    <mergeCell ref="B60:B61"/>
    <mergeCell ref="F60:F61"/>
    <mergeCell ref="E60:E61"/>
    <mergeCell ref="E62:E63"/>
    <mergeCell ref="F62:F63"/>
    <mergeCell ref="F66:F67"/>
    <mergeCell ref="F64:F65"/>
    <mergeCell ref="B62:B63"/>
    <mergeCell ref="E66:E67"/>
    <mergeCell ref="E64:E65"/>
    <mergeCell ref="D66:D67"/>
    <mergeCell ref="D64:D65"/>
    <mergeCell ref="D58:D59"/>
    <mergeCell ref="E91:E92"/>
    <mergeCell ref="C78:C79"/>
    <mergeCell ref="D78:D79"/>
    <mergeCell ref="F91:F92"/>
    <mergeCell ref="B78:B79"/>
    <mergeCell ref="F74:F75"/>
    <mergeCell ref="E74:E75"/>
    <mergeCell ref="F72:F73"/>
    <mergeCell ref="E72:E73"/>
    <mergeCell ref="E78:E79"/>
    <mergeCell ref="F78:F79"/>
    <mergeCell ref="F76:F77"/>
    <mergeCell ref="E76:E77"/>
    <mergeCell ref="D76:D77"/>
    <mergeCell ref="B72:B73"/>
    <mergeCell ref="C72:C73"/>
    <mergeCell ref="D72:D73"/>
    <mergeCell ref="B74:B75"/>
    <mergeCell ref="C74:C75"/>
    <mergeCell ref="D74:D75"/>
    <mergeCell ref="C76:C77"/>
    <mergeCell ref="B76:B77"/>
    <mergeCell ref="B91:B92"/>
    <mergeCell ref="C91:C92"/>
  </mergeCells>
  <phoneticPr fontId="4" type="noConversion"/>
  <printOptions horizontalCentered="1"/>
  <pageMargins left="0.51181102362204722" right="0.43307086614173229" top="0.47244094488188981" bottom="0.39370078740157483" header="0.31496062992125984" footer="0.31496062992125984"/>
  <pageSetup paperSize="9" scale="55" fitToWidth="3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26"/>
  <sheetViews>
    <sheetView topLeftCell="A112" zoomScaleSheetLayoutView="100" workbookViewId="0">
      <selection activeCell="G100" sqref="G100:G101"/>
    </sheetView>
  </sheetViews>
  <sheetFormatPr defaultRowHeight="15"/>
  <cols>
    <col min="1" max="1" width="62.5703125" style="18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.85546875" customWidth="1"/>
    <col min="8" max="9" width="14.7109375" bestFit="1" customWidth="1"/>
    <col min="10" max="10" width="15.7109375" bestFit="1" customWidth="1"/>
    <col min="12" max="12" width="13.28515625" bestFit="1" customWidth="1"/>
  </cols>
  <sheetData>
    <row r="1" spans="1:11" ht="15.75">
      <c r="A1" s="237" t="s">
        <v>354</v>
      </c>
      <c r="B1" s="237"/>
      <c r="C1" s="237"/>
      <c r="D1" s="237"/>
      <c r="E1" s="237"/>
      <c r="F1" s="237"/>
      <c r="G1" s="237"/>
    </row>
    <row r="2" spans="1:11" ht="15.75">
      <c r="A2" s="238" t="s">
        <v>289</v>
      </c>
      <c r="B2" s="238"/>
      <c r="C2" s="238"/>
      <c r="D2" s="238"/>
      <c r="E2" s="238"/>
      <c r="F2" s="238"/>
      <c r="G2" s="238"/>
    </row>
    <row r="3" spans="1:11" ht="15.75">
      <c r="A3" s="238" t="s">
        <v>29</v>
      </c>
      <c r="B3" s="238"/>
      <c r="C3" s="238"/>
      <c r="D3" s="238"/>
      <c r="E3" s="238"/>
      <c r="F3" s="238"/>
      <c r="G3" s="238"/>
    </row>
    <row r="4" spans="1:11" ht="15.75">
      <c r="A4" s="238" t="s">
        <v>21</v>
      </c>
      <c r="B4" s="238"/>
      <c r="C4" s="238"/>
      <c r="D4" s="238"/>
      <c r="E4" s="238"/>
      <c r="F4" s="238"/>
      <c r="G4" s="238"/>
    </row>
    <row r="5" spans="1:11" ht="15.75">
      <c r="A5" s="238" t="s">
        <v>22</v>
      </c>
      <c r="B5" s="238"/>
      <c r="C5" s="238"/>
      <c r="D5" s="238"/>
      <c r="E5" s="238"/>
      <c r="F5" s="238"/>
      <c r="G5" s="238"/>
    </row>
    <row r="6" spans="1:11" ht="15.75">
      <c r="A6" s="238" t="s">
        <v>380</v>
      </c>
      <c r="B6" s="238"/>
      <c r="C6" s="238"/>
      <c r="D6" s="238"/>
      <c r="E6" s="238"/>
      <c r="F6" s="238"/>
      <c r="G6" s="238"/>
    </row>
    <row r="7" spans="1:11">
      <c r="A7" s="281" t="s">
        <v>414</v>
      </c>
      <c r="B7" s="281"/>
      <c r="C7" s="281"/>
      <c r="D7" s="281"/>
      <c r="E7" s="281"/>
      <c r="F7" s="281"/>
      <c r="G7" s="281"/>
    </row>
    <row r="8" spans="1:11" ht="17.25" customHeight="1">
      <c r="A8" s="243" t="s">
        <v>370</v>
      </c>
      <c r="B8" s="243"/>
      <c r="C8" s="243"/>
      <c r="D8" s="243"/>
      <c r="E8" s="243"/>
      <c r="F8" s="243"/>
      <c r="G8" s="243"/>
    </row>
    <row r="9" spans="1:11" ht="30" customHeight="1">
      <c r="A9" s="280"/>
      <c r="B9" s="280"/>
      <c r="C9" s="280"/>
      <c r="D9" s="280"/>
      <c r="E9" s="280"/>
      <c r="F9" s="280"/>
      <c r="G9" s="280"/>
    </row>
    <row r="10" spans="1:11" ht="81.75" customHeight="1">
      <c r="A10" s="26" t="s">
        <v>30</v>
      </c>
      <c r="B10" s="5" t="s">
        <v>79</v>
      </c>
      <c r="C10" s="5" t="s">
        <v>78</v>
      </c>
      <c r="D10" s="5" t="s">
        <v>110</v>
      </c>
      <c r="E10" s="5" t="s">
        <v>55</v>
      </c>
      <c r="F10" s="5" t="s">
        <v>56</v>
      </c>
      <c r="G10" s="108" t="s">
        <v>34</v>
      </c>
    </row>
    <row r="11" spans="1:11" ht="33" customHeight="1">
      <c r="A11" s="84" t="s">
        <v>31</v>
      </c>
      <c r="B11" s="88">
        <v>914</v>
      </c>
      <c r="C11" s="89"/>
      <c r="D11" s="89"/>
      <c r="E11" s="88"/>
      <c r="F11" s="88"/>
      <c r="G11" s="82">
        <f>G12+G41+G46+G51+G68+G84</f>
        <v>12371212.770000001</v>
      </c>
      <c r="I11" s="11"/>
    </row>
    <row r="12" spans="1:11" ht="15.75">
      <c r="A12" s="84" t="s">
        <v>204</v>
      </c>
      <c r="B12" s="88">
        <v>914</v>
      </c>
      <c r="C12" s="89" t="s">
        <v>80</v>
      </c>
      <c r="D12" s="89" t="s">
        <v>81</v>
      </c>
      <c r="E12" s="88"/>
      <c r="F12" s="88"/>
      <c r="G12" s="82">
        <f>G13+G17+G27+G32+G30</f>
        <v>6933062.3399999999</v>
      </c>
      <c r="H12" s="11"/>
      <c r="I12" s="11"/>
    </row>
    <row r="13" spans="1:11" ht="31.5" customHeight="1">
      <c r="A13" s="84" t="s">
        <v>57</v>
      </c>
      <c r="B13" s="88">
        <v>914</v>
      </c>
      <c r="C13" s="89" t="s">
        <v>80</v>
      </c>
      <c r="D13" s="89" t="s">
        <v>82</v>
      </c>
      <c r="E13" s="88"/>
      <c r="F13" s="88"/>
      <c r="G13" s="82">
        <f>SUM(G14+G16)</f>
        <v>748012.28</v>
      </c>
      <c r="I13" s="11"/>
      <c r="J13" s="11"/>
    </row>
    <row r="14" spans="1:11" ht="31.5" customHeight="1">
      <c r="A14" s="90" t="s">
        <v>58</v>
      </c>
      <c r="B14" s="294">
        <v>914</v>
      </c>
      <c r="C14" s="293" t="s">
        <v>80</v>
      </c>
      <c r="D14" s="293" t="s">
        <v>82</v>
      </c>
      <c r="E14" s="293" t="s">
        <v>122</v>
      </c>
      <c r="F14" s="294">
        <v>100</v>
      </c>
      <c r="G14" s="295">
        <v>748012.28</v>
      </c>
      <c r="H14" s="11"/>
      <c r="I14" s="11"/>
      <c r="J14" s="11"/>
      <c r="K14" s="48"/>
    </row>
    <row r="15" spans="1:11" ht="48" customHeight="1">
      <c r="A15" s="91" t="s">
        <v>59</v>
      </c>
      <c r="B15" s="294"/>
      <c r="C15" s="293"/>
      <c r="D15" s="293"/>
      <c r="E15" s="293"/>
      <c r="F15" s="294"/>
      <c r="G15" s="295"/>
      <c r="H15" s="11"/>
      <c r="J15" s="11"/>
    </row>
    <row r="16" spans="1:11" s="48" customFormat="1" ht="45.75" hidden="1" customHeight="1">
      <c r="A16" s="91" t="s">
        <v>245</v>
      </c>
      <c r="B16" s="92">
        <v>914</v>
      </c>
      <c r="C16" s="93" t="s">
        <v>80</v>
      </c>
      <c r="D16" s="93" t="s">
        <v>82</v>
      </c>
      <c r="E16" s="93" t="s">
        <v>122</v>
      </c>
      <c r="F16" s="92">
        <v>800</v>
      </c>
      <c r="G16" s="146"/>
      <c r="H16" s="11"/>
    </row>
    <row r="17" spans="1:10" ht="48" customHeight="1">
      <c r="A17" s="84" t="s">
        <v>77</v>
      </c>
      <c r="B17" s="88">
        <v>914</v>
      </c>
      <c r="C17" s="89" t="s">
        <v>80</v>
      </c>
      <c r="D17" s="89" t="s">
        <v>83</v>
      </c>
      <c r="E17" s="89"/>
      <c r="F17" s="88"/>
      <c r="G17" s="82">
        <f>SUM(G18:G23)</f>
        <v>3348488.92</v>
      </c>
      <c r="I17" s="11"/>
      <c r="J17" s="11"/>
    </row>
    <row r="18" spans="1:10" ht="31.5">
      <c r="A18" s="90" t="s">
        <v>60</v>
      </c>
      <c r="B18" s="294">
        <v>914</v>
      </c>
      <c r="C18" s="293" t="s">
        <v>80</v>
      </c>
      <c r="D18" s="293" t="s">
        <v>83</v>
      </c>
      <c r="E18" s="293" t="s">
        <v>123</v>
      </c>
      <c r="F18" s="294">
        <v>100</v>
      </c>
      <c r="G18" s="295">
        <v>2683269.71</v>
      </c>
      <c r="H18" s="11"/>
    </row>
    <row r="19" spans="1:10" ht="62.25" customHeight="1">
      <c r="A19" s="91" t="s">
        <v>59</v>
      </c>
      <c r="B19" s="294"/>
      <c r="C19" s="293"/>
      <c r="D19" s="293"/>
      <c r="E19" s="293"/>
      <c r="F19" s="294"/>
      <c r="G19" s="295"/>
      <c r="I19" s="11"/>
      <c r="J19" s="11"/>
    </row>
    <row r="20" spans="1:10" ht="31.5">
      <c r="A20" s="90" t="s">
        <v>60</v>
      </c>
      <c r="B20" s="294">
        <v>914</v>
      </c>
      <c r="C20" s="293" t="s">
        <v>80</v>
      </c>
      <c r="D20" s="293" t="s">
        <v>83</v>
      </c>
      <c r="E20" s="293" t="s">
        <v>123</v>
      </c>
      <c r="F20" s="294">
        <v>200</v>
      </c>
      <c r="G20" s="295">
        <v>652619.21</v>
      </c>
      <c r="I20" s="11"/>
    </row>
    <row r="21" spans="1:10" ht="31.5">
      <c r="A21" s="91" t="s">
        <v>264</v>
      </c>
      <c r="B21" s="294"/>
      <c r="C21" s="293"/>
      <c r="D21" s="293"/>
      <c r="E21" s="293"/>
      <c r="F21" s="294"/>
      <c r="G21" s="295"/>
    </row>
    <row r="22" spans="1:10" ht="31.5">
      <c r="A22" s="90" t="s">
        <v>60</v>
      </c>
      <c r="B22" s="294">
        <v>914</v>
      </c>
      <c r="C22" s="293" t="s">
        <v>80</v>
      </c>
      <c r="D22" s="293" t="s">
        <v>83</v>
      </c>
      <c r="E22" s="293" t="s">
        <v>123</v>
      </c>
      <c r="F22" s="294">
        <v>800</v>
      </c>
      <c r="G22" s="295">
        <v>12600</v>
      </c>
    </row>
    <row r="23" spans="1:10" ht="15.75">
      <c r="A23" s="91" t="s">
        <v>62</v>
      </c>
      <c r="B23" s="294"/>
      <c r="C23" s="293"/>
      <c r="D23" s="293"/>
      <c r="E23" s="293"/>
      <c r="F23" s="294"/>
      <c r="G23" s="295"/>
    </row>
    <row r="24" spans="1:10" s="21" customFormat="1" ht="15.75" hidden="1">
      <c r="A24" s="94" t="s">
        <v>203</v>
      </c>
      <c r="B24" s="88">
        <v>914</v>
      </c>
      <c r="C24" s="89" t="s">
        <v>80</v>
      </c>
      <c r="D24" s="89" t="s">
        <v>84</v>
      </c>
      <c r="E24" s="89"/>
      <c r="F24" s="88"/>
      <c r="G24" s="82">
        <f>SUM(G25)</f>
        <v>0</v>
      </c>
    </row>
    <row r="25" spans="1:10" s="13" customFormat="1" ht="47.25" hidden="1">
      <c r="A25" s="95" t="s">
        <v>167</v>
      </c>
      <c r="B25" s="287">
        <v>914</v>
      </c>
      <c r="C25" s="289" t="s">
        <v>80</v>
      </c>
      <c r="D25" s="289" t="s">
        <v>84</v>
      </c>
      <c r="E25" s="289" t="s">
        <v>168</v>
      </c>
      <c r="F25" s="287">
        <v>200</v>
      </c>
      <c r="G25" s="273"/>
      <c r="I25" s="11"/>
    </row>
    <row r="26" spans="1:10" s="13" customFormat="1" ht="31.5" hidden="1">
      <c r="A26" s="91" t="s">
        <v>264</v>
      </c>
      <c r="B26" s="288"/>
      <c r="C26" s="290"/>
      <c r="D26" s="290"/>
      <c r="E26" s="290"/>
      <c r="F26" s="288"/>
      <c r="G26" s="275"/>
      <c r="I26" s="11"/>
    </row>
    <row r="27" spans="1:10" s="48" customFormat="1" ht="19.5" hidden="1" customHeight="1">
      <c r="A27" s="96" t="s">
        <v>277</v>
      </c>
      <c r="B27" s="88">
        <v>914</v>
      </c>
      <c r="C27" s="89" t="s">
        <v>80</v>
      </c>
      <c r="D27" s="89" t="s">
        <v>86</v>
      </c>
      <c r="E27" s="93"/>
      <c r="F27" s="92"/>
      <c r="G27" s="82">
        <f>G28</f>
        <v>0</v>
      </c>
    </row>
    <row r="28" spans="1:10" s="48" customFormat="1" ht="40.5" hidden="1" customHeight="1">
      <c r="A28" s="90" t="s">
        <v>278</v>
      </c>
      <c r="B28" s="287">
        <v>914</v>
      </c>
      <c r="C28" s="289" t="s">
        <v>80</v>
      </c>
      <c r="D28" s="289" t="s">
        <v>86</v>
      </c>
      <c r="E28" s="289" t="s">
        <v>279</v>
      </c>
      <c r="F28" s="287">
        <v>800</v>
      </c>
      <c r="G28" s="273"/>
    </row>
    <row r="29" spans="1:10" s="48" customFormat="1" ht="33.75" hidden="1" customHeight="1">
      <c r="A29" s="91" t="s">
        <v>264</v>
      </c>
      <c r="B29" s="288"/>
      <c r="C29" s="290"/>
      <c r="D29" s="290"/>
      <c r="E29" s="290"/>
      <c r="F29" s="288"/>
      <c r="G29" s="275"/>
    </row>
    <row r="30" spans="1:10" s="48" customFormat="1" ht="23.25" customHeight="1">
      <c r="A30" s="100" t="s">
        <v>299</v>
      </c>
      <c r="B30" s="97">
        <v>914</v>
      </c>
      <c r="C30" s="98" t="s">
        <v>80</v>
      </c>
      <c r="D30" s="98" t="s">
        <v>198</v>
      </c>
      <c r="E30" s="139"/>
      <c r="F30" s="138"/>
      <c r="G30" s="99">
        <f>G31</f>
        <v>20000</v>
      </c>
    </row>
    <row r="31" spans="1:10" s="48" customFormat="1" ht="54" customHeight="1">
      <c r="A31" s="91" t="s">
        <v>300</v>
      </c>
      <c r="B31" s="138">
        <v>914</v>
      </c>
      <c r="C31" s="139" t="s">
        <v>80</v>
      </c>
      <c r="D31" s="139" t="s">
        <v>198</v>
      </c>
      <c r="E31" s="139" t="s">
        <v>301</v>
      </c>
      <c r="F31" s="138">
        <v>800</v>
      </c>
      <c r="G31" s="145">
        <v>20000</v>
      </c>
    </row>
    <row r="32" spans="1:10" ht="15.75">
      <c r="A32" s="100" t="s">
        <v>63</v>
      </c>
      <c r="B32" s="143">
        <v>914</v>
      </c>
      <c r="C32" s="142" t="s">
        <v>80</v>
      </c>
      <c r="D32" s="142">
        <v>13</v>
      </c>
      <c r="E32" s="142"/>
      <c r="F32" s="143"/>
      <c r="G32" s="82">
        <f>G33+G35+G37+G39+G40</f>
        <v>2816561.14</v>
      </c>
    </row>
    <row r="33" spans="1:10" ht="31.5">
      <c r="A33" s="90" t="s">
        <v>106</v>
      </c>
      <c r="B33" s="294">
        <v>914</v>
      </c>
      <c r="C33" s="293" t="s">
        <v>80</v>
      </c>
      <c r="D33" s="293">
        <v>13</v>
      </c>
      <c r="E33" s="293" t="s">
        <v>129</v>
      </c>
      <c r="F33" s="294">
        <v>800</v>
      </c>
      <c r="G33" s="295">
        <v>4044</v>
      </c>
    </row>
    <row r="34" spans="1:10" ht="31.5">
      <c r="A34" s="91" t="s">
        <v>264</v>
      </c>
      <c r="B34" s="294"/>
      <c r="C34" s="293"/>
      <c r="D34" s="293"/>
      <c r="E34" s="293"/>
      <c r="F34" s="294"/>
      <c r="G34" s="295"/>
    </row>
    <row r="35" spans="1:10" ht="31.5">
      <c r="A35" s="90" t="s">
        <v>107</v>
      </c>
      <c r="B35" s="294">
        <v>914</v>
      </c>
      <c r="C35" s="293" t="s">
        <v>80</v>
      </c>
      <c r="D35" s="293">
        <v>13</v>
      </c>
      <c r="E35" s="293" t="s">
        <v>130</v>
      </c>
      <c r="F35" s="294">
        <v>200</v>
      </c>
      <c r="G35" s="295">
        <v>806917.14</v>
      </c>
      <c r="H35" s="11"/>
      <c r="J35" s="11"/>
    </row>
    <row r="36" spans="1:10" ht="31.5">
      <c r="A36" s="91" t="s">
        <v>264</v>
      </c>
      <c r="B36" s="294"/>
      <c r="C36" s="293"/>
      <c r="D36" s="293"/>
      <c r="E36" s="293"/>
      <c r="F36" s="294"/>
      <c r="G36" s="295"/>
      <c r="I36" s="11"/>
    </row>
    <row r="37" spans="1:10" ht="32.25" customHeight="1">
      <c r="A37" s="90" t="s">
        <v>114</v>
      </c>
      <c r="B37" s="294">
        <v>914</v>
      </c>
      <c r="C37" s="293" t="s">
        <v>80</v>
      </c>
      <c r="D37" s="293">
        <v>13</v>
      </c>
      <c r="E37" s="289" t="s">
        <v>131</v>
      </c>
      <c r="F37" s="287">
        <v>200</v>
      </c>
      <c r="G37" s="273">
        <v>13000</v>
      </c>
      <c r="J37" s="11"/>
    </row>
    <row r="38" spans="1:10" ht="22.5" customHeight="1">
      <c r="A38" s="91" t="s">
        <v>62</v>
      </c>
      <c r="B38" s="294"/>
      <c r="C38" s="293"/>
      <c r="D38" s="293"/>
      <c r="E38" s="290"/>
      <c r="F38" s="288"/>
      <c r="G38" s="275"/>
    </row>
    <row r="39" spans="1:10" s="203" customFormat="1" ht="82.5" customHeight="1">
      <c r="A39" s="91" t="s">
        <v>385</v>
      </c>
      <c r="B39" s="213">
        <v>914</v>
      </c>
      <c r="C39" s="214" t="s">
        <v>80</v>
      </c>
      <c r="D39" s="214" t="s">
        <v>384</v>
      </c>
      <c r="E39" s="212" t="s">
        <v>383</v>
      </c>
      <c r="F39" s="210">
        <v>200</v>
      </c>
      <c r="G39" s="208">
        <v>1442600</v>
      </c>
    </row>
    <row r="40" spans="1:10" s="222" customFormat="1" ht="49.5" customHeight="1">
      <c r="A40" s="91" t="s">
        <v>396</v>
      </c>
      <c r="B40" s="226">
        <v>914</v>
      </c>
      <c r="C40" s="227" t="s">
        <v>80</v>
      </c>
      <c r="D40" s="227" t="s">
        <v>384</v>
      </c>
      <c r="E40" s="225" t="s">
        <v>397</v>
      </c>
      <c r="F40" s="224">
        <v>200</v>
      </c>
      <c r="G40" s="223">
        <v>550000</v>
      </c>
    </row>
    <row r="41" spans="1:10" ht="15.75">
      <c r="A41" s="84" t="s">
        <v>201</v>
      </c>
      <c r="B41" s="143">
        <v>914</v>
      </c>
      <c r="C41" s="142" t="s">
        <v>82</v>
      </c>
      <c r="D41" s="142" t="s">
        <v>81</v>
      </c>
      <c r="E41" s="142"/>
      <c r="F41" s="143"/>
      <c r="G41" s="82">
        <f>SUM(G42)</f>
        <v>115400</v>
      </c>
      <c r="I41" s="11"/>
    </row>
    <row r="42" spans="1:10" ht="15.75">
      <c r="A42" s="84" t="s">
        <v>64</v>
      </c>
      <c r="B42" s="143">
        <v>914</v>
      </c>
      <c r="C42" s="142" t="s">
        <v>82</v>
      </c>
      <c r="D42" s="142" t="s">
        <v>85</v>
      </c>
      <c r="E42" s="142"/>
      <c r="F42" s="143"/>
      <c r="G42" s="82">
        <f>SUM(G43:G45)</f>
        <v>115400</v>
      </c>
    </row>
    <row r="43" spans="1:10" ht="31.5" customHeight="1">
      <c r="A43" s="282" t="s">
        <v>316</v>
      </c>
      <c r="B43" s="294">
        <v>914</v>
      </c>
      <c r="C43" s="293" t="s">
        <v>82</v>
      </c>
      <c r="D43" s="293" t="s">
        <v>85</v>
      </c>
      <c r="E43" s="293" t="s">
        <v>166</v>
      </c>
      <c r="F43" s="294">
        <v>100</v>
      </c>
      <c r="G43" s="295">
        <v>115400</v>
      </c>
    </row>
    <row r="44" spans="1:10" ht="65.25" customHeight="1">
      <c r="A44" s="284"/>
      <c r="B44" s="294"/>
      <c r="C44" s="293"/>
      <c r="D44" s="293"/>
      <c r="E44" s="293"/>
      <c r="F44" s="294"/>
      <c r="G44" s="295"/>
    </row>
    <row r="45" spans="1:10" s="48" customFormat="1" ht="66" customHeight="1">
      <c r="A45" s="91" t="s">
        <v>317</v>
      </c>
      <c r="B45" s="141">
        <v>914</v>
      </c>
      <c r="C45" s="140" t="s">
        <v>82</v>
      </c>
      <c r="D45" s="140" t="s">
        <v>85</v>
      </c>
      <c r="E45" s="140" t="s">
        <v>166</v>
      </c>
      <c r="F45" s="141">
        <v>200</v>
      </c>
      <c r="G45" s="202"/>
    </row>
    <row r="46" spans="1:10" ht="31.5">
      <c r="A46" s="84" t="s">
        <v>200</v>
      </c>
      <c r="B46" s="143">
        <v>914</v>
      </c>
      <c r="C46" s="142" t="s">
        <v>85</v>
      </c>
      <c r="D46" s="142" t="s">
        <v>81</v>
      </c>
      <c r="E46" s="142"/>
      <c r="F46" s="143"/>
      <c r="G46" s="82">
        <f>G47</f>
        <v>400000</v>
      </c>
    </row>
    <row r="47" spans="1:10" ht="15.75">
      <c r="A47" s="84" t="s">
        <v>65</v>
      </c>
      <c r="B47" s="143">
        <v>914</v>
      </c>
      <c r="C47" s="142" t="s">
        <v>85</v>
      </c>
      <c r="D47" s="142">
        <v>10</v>
      </c>
      <c r="E47" s="142"/>
      <c r="F47" s="143"/>
      <c r="G47" s="82">
        <f>G48+G50</f>
        <v>400000</v>
      </c>
    </row>
    <row r="48" spans="1:10" ht="31.5">
      <c r="A48" s="90" t="s">
        <v>66</v>
      </c>
      <c r="B48" s="294">
        <v>914</v>
      </c>
      <c r="C48" s="293" t="s">
        <v>85</v>
      </c>
      <c r="D48" s="293">
        <v>10</v>
      </c>
      <c r="E48" s="293" t="s">
        <v>124</v>
      </c>
      <c r="F48" s="294">
        <v>200</v>
      </c>
      <c r="G48" s="295">
        <v>400000</v>
      </c>
    </row>
    <row r="49" spans="1:10" ht="31.5">
      <c r="A49" s="91" t="s">
        <v>61</v>
      </c>
      <c r="B49" s="294"/>
      <c r="C49" s="293"/>
      <c r="D49" s="293"/>
      <c r="E49" s="293"/>
      <c r="F49" s="294"/>
      <c r="G49" s="295"/>
    </row>
    <row r="50" spans="1:10" s="48" customFormat="1" ht="73.5" hidden="1" customHeight="1">
      <c r="A50" s="91" t="s">
        <v>304</v>
      </c>
      <c r="B50" s="141">
        <v>914</v>
      </c>
      <c r="C50" s="140" t="s">
        <v>85</v>
      </c>
      <c r="D50" s="140" t="s">
        <v>192</v>
      </c>
      <c r="E50" s="140" t="s">
        <v>124</v>
      </c>
      <c r="F50" s="141">
        <v>400</v>
      </c>
      <c r="G50" s="146"/>
    </row>
    <row r="51" spans="1:10" s="48" customFormat="1" ht="15.75">
      <c r="A51" s="100" t="s">
        <v>214</v>
      </c>
      <c r="B51" s="143">
        <v>914</v>
      </c>
      <c r="C51" s="142" t="s">
        <v>83</v>
      </c>
      <c r="D51" s="142" t="s">
        <v>81</v>
      </c>
      <c r="E51" s="142"/>
      <c r="F51" s="143"/>
      <c r="G51" s="82">
        <f>G52+G59+G66</f>
        <v>1872717.44</v>
      </c>
      <c r="H51" s="11"/>
    </row>
    <row r="52" spans="1:10" s="48" customFormat="1" ht="15.75">
      <c r="A52" s="100" t="s">
        <v>215</v>
      </c>
      <c r="B52" s="143">
        <v>914</v>
      </c>
      <c r="C52" s="142" t="s">
        <v>83</v>
      </c>
      <c r="D52" s="142" t="s">
        <v>216</v>
      </c>
      <c r="E52" s="142"/>
      <c r="F52" s="143"/>
      <c r="G52" s="82">
        <f>G53+G55+G57+G65</f>
        <v>1861717.44</v>
      </c>
    </row>
    <row r="53" spans="1:10" s="48" customFormat="1" ht="47.25">
      <c r="A53" s="95" t="s">
        <v>220</v>
      </c>
      <c r="B53" s="287">
        <v>914</v>
      </c>
      <c r="C53" s="289" t="s">
        <v>83</v>
      </c>
      <c r="D53" s="289" t="s">
        <v>216</v>
      </c>
      <c r="E53" s="289" t="s">
        <v>217</v>
      </c>
      <c r="F53" s="287">
        <v>200</v>
      </c>
      <c r="G53" s="273">
        <v>588000</v>
      </c>
      <c r="I53" s="11"/>
      <c r="J53" s="11"/>
    </row>
    <row r="54" spans="1:10" s="48" customFormat="1" ht="31.5">
      <c r="A54" s="95" t="s">
        <v>264</v>
      </c>
      <c r="B54" s="288"/>
      <c r="C54" s="290"/>
      <c r="D54" s="290"/>
      <c r="E54" s="290"/>
      <c r="F54" s="288"/>
      <c r="G54" s="275"/>
      <c r="I54" s="11"/>
      <c r="J54" s="11"/>
    </row>
    <row r="55" spans="1:10" s="48" customFormat="1" ht="54" customHeight="1">
      <c r="A55" s="90" t="s">
        <v>219</v>
      </c>
      <c r="B55" s="287">
        <v>914</v>
      </c>
      <c r="C55" s="289" t="s">
        <v>83</v>
      </c>
      <c r="D55" s="289" t="s">
        <v>216</v>
      </c>
      <c r="E55" s="289" t="s">
        <v>218</v>
      </c>
      <c r="F55" s="287">
        <v>200</v>
      </c>
      <c r="G55" s="273">
        <v>665000</v>
      </c>
      <c r="J55" s="11"/>
    </row>
    <row r="56" spans="1:10" s="48" customFormat="1" ht="39.75" customHeight="1">
      <c r="A56" s="95" t="s">
        <v>264</v>
      </c>
      <c r="B56" s="291"/>
      <c r="C56" s="292"/>
      <c r="D56" s="292"/>
      <c r="E56" s="292"/>
      <c r="F56" s="291"/>
      <c r="G56" s="274"/>
      <c r="J56" s="11"/>
    </row>
    <row r="57" spans="1:10" s="48" customFormat="1" ht="85.5" customHeight="1">
      <c r="A57" s="83" t="s">
        <v>281</v>
      </c>
      <c r="B57" s="141">
        <v>914</v>
      </c>
      <c r="C57" s="140" t="s">
        <v>83</v>
      </c>
      <c r="D57" s="140" t="s">
        <v>216</v>
      </c>
      <c r="E57" s="140" t="s">
        <v>282</v>
      </c>
      <c r="F57" s="141">
        <v>200</v>
      </c>
      <c r="G57" s="202">
        <v>318200</v>
      </c>
      <c r="J57" s="11"/>
    </row>
    <row r="58" spans="1:10" s="48" customFormat="1" ht="85.5" hidden="1" customHeight="1">
      <c r="A58" s="83" t="s">
        <v>290</v>
      </c>
      <c r="B58" s="141">
        <v>914</v>
      </c>
      <c r="C58" s="140" t="s">
        <v>83</v>
      </c>
      <c r="D58" s="140" t="s">
        <v>216</v>
      </c>
      <c r="E58" s="140" t="s">
        <v>291</v>
      </c>
      <c r="F58" s="141">
        <v>200</v>
      </c>
      <c r="G58" s="202"/>
    </row>
    <row r="59" spans="1:10" s="48" customFormat="1" ht="15.75" hidden="1">
      <c r="A59" s="84" t="s">
        <v>239</v>
      </c>
      <c r="B59" s="143">
        <v>914</v>
      </c>
      <c r="C59" s="142" t="s">
        <v>83</v>
      </c>
      <c r="D59" s="142" t="s">
        <v>240</v>
      </c>
      <c r="E59" s="140"/>
      <c r="F59" s="141"/>
      <c r="G59" s="82">
        <f>G60</f>
        <v>0</v>
      </c>
    </row>
    <row r="60" spans="1:10" s="48" customFormat="1" ht="30" hidden="1" customHeight="1">
      <c r="A60" s="90" t="s">
        <v>241</v>
      </c>
      <c r="B60" s="287">
        <v>914</v>
      </c>
      <c r="C60" s="289" t="s">
        <v>83</v>
      </c>
      <c r="D60" s="289" t="s">
        <v>240</v>
      </c>
      <c r="E60" s="289" t="s">
        <v>243</v>
      </c>
      <c r="F60" s="287">
        <v>200</v>
      </c>
      <c r="G60" s="273"/>
    </row>
    <row r="61" spans="1:10" s="48" customFormat="1" ht="30.75" hidden="1" customHeight="1">
      <c r="A61" s="91" t="s">
        <v>264</v>
      </c>
      <c r="B61" s="288"/>
      <c r="C61" s="290"/>
      <c r="D61" s="290"/>
      <c r="E61" s="290"/>
      <c r="F61" s="288"/>
      <c r="G61" s="275"/>
    </row>
    <row r="62" spans="1:10" s="48" customFormat="1" ht="99" hidden="1" customHeight="1">
      <c r="A62" s="91" t="s">
        <v>311</v>
      </c>
      <c r="B62" s="150">
        <v>914</v>
      </c>
      <c r="C62" s="151" t="s">
        <v>83</v>
      </c>
      <c r="D62" s="151" t="s">
        <v>216</v>
      </c>
      <c r="E62" s="151" t="s">
        <v>291</v>
      </c>
      <c r="F62" s="150">
        <v>200</v>
      </c>
      <c r="G62" s="201"/>
      <c r="J62" s="11"/>
    </row>
    <row r="63" spans="1:10" s="48" customFormat="1" ht="22.5" hidden="1" customHeight="1">
      <c r="A63" s="100" t="s">
        <v>239</v>
      </c>
      <c r="B63" s="97">
        <v>914</v>
      </c>
      <c r="C63" s="98" t="s">
        <v>83</v>
      </c>
      <c r="D63" s="98" t="s">
        <v>240</v>
      </c>
      <c r="E63" s="98"/>
      <c r="F63" s="97"/>
      <c r="G63" s="99">
        <f>G64</f>
        <v>0</v>
      </c>
    </row>
    <row r="64" spans="1:10" s="48" customFormat="1" ht="64.5" hidden="1" customHeight="1">
      <c r="A64" s="91" t="s">
        <v>364</v>
      </c>
      <c r="B64" s="190">
        <v>914</v>
      </c>
      <c r="C64" s="191" t="s">
        <v>83</v>
      </c>
      <c r="D64" s="191" t="s">
        <v>240</v>
      </c>
      <c r="E64" s="191" t="s">
        <v>243</v>
      </c>
      <c r="F64" s="190">
        <v>200</v>
      </c>
      <c r="G64" s="201"/>
    </row>
    <row r="65" spans="1:10" s="218" customFormat="1" ht="93.75" customHeight="1">
      <c r="A65" s="91" t="s">
        <v>395</v>
      </c>
      <c r="B65" s="220">
        <v>914</v>
      </c>
      <c r="C65" s="221" t="s">
        <v>83</v>
      </c>
      <c r="D65" s="221" t="s">
        <v>216</v>
      </c>
      <c r="E65" s="221" t="s">
        <v>291</v>
      </c>
      <c r="F65" s="220">
        <v>200</v>
      </c>
      <c r="G65" s="219">
        <v>290517.44</v>
      </c>
    </row>
    <row r="66" spans="1:10" s="203" customFormat="1" ht="18.75" customHeight="1">
      <c r="A66" s="100" t="s">
        <v>239</v>
      </c>
      <c r="B66" s="97">
        <v>914</v>
      </c>
      <c r="C66" s="98" t="s">
        <v>83</v>
      </c>
      <c r="D66" s="98" t="s">
        <v>240</v>
      </c>
      <c r="E66" s="98"/>
      <c r="F66" s="97"/>
      <c r="G66" s="99">
        <f>G67</f>
        <v>11000</v>
      </c>
    </row>
    <row r="67" spans="1:10" s="203" customFormat="1" ht="64.5" customHeight="1">
      <c r="A67" s="91" t="s">
        <v>364</v>
      </c>
      <c r="B67" s="210">
        <v>914</v>
      </c>
      <c r="C67" s="212" t="s">
        <v>83</v>
      </c>
      <c r="D67" s="212" t="s">
        <v>240</v>
      </c>
      <c r="E67" s="212" t="s">
        <v>243</v>
      </c>
      <c r="F67" s="210">
        <v>200</v>
      </c>
      <c r="G67" s="208">
        <v>11000</v>
      </c>
    </row>
    <row r="68" spans="1:10" ht="15" customHeight="1">
      <c r="A68" s="84" t="s">
        <v>199</v>
      </c>
      <c r="B68" s="143">
        <v>914</v>
      </c>
      <c r="C68" s="142" t="s">
        <v>84</v>
      </c>
      <c r="D68" s="142" t="s">
        <v>81</v>
      </c>
      <c r="E68" s="142"/>
      <c r="F68" s="143"/>
      <c r="G68" s="82">
        <f>G69+G75</f>
        <v>2874470.8600000003</v>
      </c>
      <c r="H68" s="11"/>
    </row>
    <row r="69" spans="1:10" s="48" customFormat="1" ht="15.75">
      <c r="A69" s="84" t="s">
        <v>213</v>
      </c>
      <c r="B69" s="143">
        <v>914</v>
      </c>
      <c r="C69" s="142" t="s">
        <v>84</v>
      </c>
      <c r="D69" s="142" t="s">
        <v>82</v>
      </c>
      <c r="E69" s="142"/>
      <c r="F69" s="143"/>
      <c r="G69" s="82">
        <f>G70+G73+G74</f>
        <v>932225</v>
      </c>
    </row>
    <row r="70" spans="1:10" s="48" customFormat="1" ht="15.75" customHeight="1">
      <c r="A70" s="90" t="s">
        <v>212</v>
      </c>
      <c r="B70" s="287">
        <v>914</v>
      </c>
      <c r="C70" s="289" t="s">
        <v>84</v>
      </c>
      <c r="D70" s="289" t="s">
        <v>82</v>
      </c>
      <c r="E70" s="289" t="s">
        <v>211</v>
      </c>
      <c r="F70" s="287">
        <v>200</v>
      </c>
      <c r="G70" s="273">
        <v>210000</v>
      </c>
    </row>
    <row r="71" spans="1:10" s="48" customFormat="1" ht="33" customHeight="1">
      <c r="A71" s="91" t="s">
        <v>264</v>
      </c>
      <c r="B71" s="288"/>
      <c r="C71" s="290"/>
      <c r="D71" s="290"/>
      <c r="E71" s="290"/>
      <c r="F71" s="288"/>
      <c r="G71" s="275"/>
    </row>
    <row r="72" spans="1:10" s="48" customFormat="1" ht="65.25" hidden="1" customHeight="1">
      <c r="A72" s="91" t="s">
        <v>295</v>
      </c>
      <c r="B72" s="138">
        <v>914</v>
      </c>
      <c r="C72" s="139" t="s">
        <v>84</v>
      </c>
      <c r="D72" s="139" t="s">
        <v>82</v>
      </c>
      <c r="E72" s="139" t="s">
        <v>296</v>
      </c>
      <c r="F72" s="138">
        <v>200</v>
      </c>
      <c r="G72" s="201"/>
    </row>
    <row r="73" spans="1:10" s="48" customFormat="1" ht="65.25" customHeight="1">
      <c r="A73" s="91" t="s">
        <v>295</v>
      </c>
      <c r="B73" s="187">
        <v>914</v>
      </c>
      <c r="C73" s="188" t="s">
        <v>84</v>
      </c>
      <c r="D73" s="188" t="s">
        <v>82</v>
      </c>
      <c r="E73" s="198" t="s">
        <v>296</v>
      </c>
      <c r="F73" s="187">
        <v>200</v>
      </c>
      <c r="G73" s="201">
        <v>592225</v>
      </c>
    </row>
    <row r="74" spans="1:10" s="231" customFormat="1" ht="65.25" customHeight="1">
      <c r="A74" s="91" t="s">
        <v>361</v>
      </c>
      <c r="B74" s="233">
        <v>914</v>
      </c>
      <c r="C74" s="234" t="s">
        <v>84</v>
      </c>
      <c r="D74" s="234" t="s">
        <v>82</v>
      </c>
      <c r="E74" s="234" t="s">
        <v>360</v>
      </c>
      <c r="F74" s="233">
        <v>200</v>
      </c>
      <c r="G74" s="232">
        <v>130000</v>
      </c>
    </row>
    <row r="75" spans="1:10" ht="15.75">
      <c r="A75" s="84" t="s">
        <v>67</v>
      </c>
      <c r="B75" s="143">
        <v>914</v>
      </c>
      <c r="C75" s="142" t="s">
        <v>84</v>
      </c>
      <c r="D75" s="142" t="s">
        <v>85</v>
      </c>
      <c r="E75" s="142"/>
      <c r="F75" s="143"/>
      <c r="G75" s="82">
        <f>G76+G78+G80+G81</f>
        <v>1942245.86</v>
      </c>
    </row>
    <row r="76" spans="1:10" ht="33.75" customHeight="1">
      <c r="A76" s="90" t="s">
        <v>68</v>
      </c>
      <c r="B76" s="294">
        <v>914</v>
      </c>
      <c r="C76" s="293" t="s">
        <v>84</v>
      </c>
      <c r="D76" s="293" t="s">
        <v>85</v>
      </c>
      <c r="E76" s="293" t="s">
        <v>125</v>
      </c>
      <c r="F76" s="294">
        <v>200</v>
      </c>
      <c r="G76" s="295">
        <v>269240.31</v>
      </c>
      <c r="H76" s="11"/>
      <c r="J76" s="11"/>
    </row>
    <row r="77" spans="1:10" ht="31.5">
      <c r="A77" s="91" t="s">
        <v>264</v>
      </c>
      <c r="B77" s="294"/>
      <c r="C77" s="293"/>
      <c r="D77" s="293"/>
      <c r="E77" s="293"/>
      <c r="F77" s="294"/>
      <c r="G77" s="295"/>
    </row>
    <row r="78" spans="1:10" ht="31.5">
      <c r="A78" s="90" t="s">
        <v>111</v>
      </c>
      <c r="B78" s="294">
        <v>914</v>
      </c>
      <c r="C78" s="293" t="s">
        <v>84</v>
      </c>
      <c r="D78" s="293" t="s">
        <v>85</v>
      </c>
      <c r="E78" s="293" t="s">
        <v>126</v>
      </c>
      <c r="F78" s="294">
        <v>200</v>
      </c>
      <c r="G78" s="295">
        <v>269000</v>
      </c>
    </row>
    <row r="79" spans="1:10" ht="31.5">
      <c r="A79" s="91" t="s">
        <v>264</v>
      </c>
      <c r="B79" s="294"/>
      <c r="C79" s="293"/>
      <c r="D79" s="293"/>
      <c r="E79" s="293"/>
      <c r="F79" s="294"/>
      <c r="G79" s="295"/>
      <c r="I79" s="11"/>
    </row>
    <row r="80" spans="1:10" s="203" customFormat="1" ht="97.5" customHeight="1">
      <c r="A80" s="95" t="s">
        <v>382</v>
      </c>
      <c r="B80" s="209">
        <v>914</v>
      </c>
      <c r="C80" s="211" t="s">
        <v>84</v>
      </c>
      <c r="D80" s="211" t="s">
        <v>85</v>
      </c>
      <c r="E80" s="211" t="s">
        <v>381</v>
      </c>
      <c r="F80" s="209">
        <v>200</v>
      </c>
      <c r="G80" s="207">
        <v>724005.55</v>
      </c>
      <c r="I80" s="11"/>
    </row>
    <row r="81" spans="1:10" s="48" customFormat="1" ht="21" customHeight="1">
      <c r="A81" s="90" t="s">
        <v>242</v>
      </c>
      <c r="B81" s="287">
        <v>914</v>
      </c>
      <c r="C81" s="289" t="s">
        <v>84</v>
      </c>
      <c r="D81" s="289" t="s">
        <v>85</v>
      </c>
      <c r="E81" s="289" t="s">
        <v>244</v>
      </c>
      <c r="F81" s="287">
        <v>200</v>
      </c>
      <c r="G81" s="273">
        <v>680000</v>
      </c>
    </row>
    <row r="82" spans="1:10" s="48" customFormat="1" ht="31.5" customHeight="1">
      <c r="A82" s="91" t="s">
        <v>264</v>
      </c>
      <c r="B82" s="288"/>
      <c r="C82" s="290"/>
      <c r="D82" s="290"/>
      <c r="E82" s="290"/>
      <c r="F82" s="288"/>
      <c r="G82" s="275"/>
    </row>
    <row r="83" spans="1:10" s="48" customFormat="1" ht="68.25" hidden="1" customHeight="1">
      <c r="A83" s="91" t="s">
        <v>297</v>
      </c>
      <c r="B83" s="138">
        <v>914</v>
      </c>
      <c r="C83" s="139" t="s">
        <v>84</v>
      </c>
      <c r="D83" s="139" t="s">
        <v>85</v>
      </c>
      <c r="E83" s="139" t="s">
        <v>298</v>
      </c>
      <c r="F83" s="138">
        <v>200</v>
      </c>
      <c r="G83" s="201"/>
    </row>
    <row r="84" spans="1:10" s="21" customFormat="1" ht="17.25" customHeight="1">
      <c r="A84" s="84" t="s">
        <v>195</v>
      </c>
      <c r="B84" s="143">
        <v>914</v>
      </c>
      <c r="C84" s="142" t="s">
        <v>192</v>
      </c>
      <c r="D84" s="142" t="s">
        <v>81</v>
      </c>
      <c r="E84" s="142"/>
      <c r="F84" s="143"/>
      <c r="G84" s="82">
        <f>G85</f>
        <v>175562.13</v>
      </c>
      <c r="I84" s="57"/>
      <c r="J84" s="57"/>
    </row>
    <row r="85" spans="1:10" ht="15.75">
      <c r="A85" s="84" t="s">
        <v>69</v>
      </c>
      <c r="B85" s="143">
        <v>914</v>
      </c>
      <c r="C85" s="142">
        <v>10</v>
      </c>
      <c r="D85" s="142" t="s">
        <v>80</v>
      </c>
      <c r="E85" s="140"/>
      <c r="F85" s="141"/>
      <c r="G85" s="82">
        <f>SUM(G86)</f>
        <v>175562.13</v>
      </c>
    </row>
    <row r="86" spans="1:10" ht="31.5">
      <c r="A86" s="90" t="s">
        <v>70</v>
      </c>
      <c r="B86" s="297">
        <v>914</v>
      </c>
      <c r="C86" s="296">
        <v>10</v>
      </c>
      <c r="D86" s="296" t="s">
        <v>80</v>
      </c>
      <c r="E86" s="293" t="s">
        <v>132</v>
      </c>
      <c r="F86" s="294">
        <v>300</v>
      </c>
      <c r="G86" s="295">
        <v>175562.13</v>
      </c>
      <c r="H86" s="11"/>
    </row>
    <row r="87" spans="1:10" ht="22.5" customHeight="1">
      <c r="A87" s="91" t="s">
        <v>71</v>
      </c>
      <c r="B87" s="297"/>
      <c r="C87" s="296"/>
      <c r="D87" s="296"/>
      <c r="E87" s="293"/>
      <c r="F87" s="294"/>
      <c r="G87" s="295"/>
    </row>
    <row r="88" spans="1:10" ht="31.5" customHeight="1">
      <c r="A88" s="84" t="s">
        <v>72</v>
      </c>
      <c r="B88" s="101">
        <v>914</v>
      </c>
      <c r="C88" s="142"/>
      <c r="D88" s="142"/>
      <c r="E88" s="140"/>
      <c r="F88" s="141"/>
      <c r="G88" s="82">
        <f>G89+G93+G115</f>
        <v>4638656.67</v>
      </c>
    </row>
    <row r="89" spans="1:10" s="20" customFormat="1" ht="16.5" customHeight="1">
      <c r="A89" s="84" t="s">
        <v>194</v>
      </c>
      <c r="B89" s="84"/>
      <c r="C89" s="142" t="s">
        <v>86</v>
      </c>
      <c r="D89" s="142" t="s">
        <v>81</v>
      </c>
      <c r="E89" s="140"/>
      <c r="F89" s="141"/>
      <c r="G89" s="82">
        <f>G90</f>
        <v>3000</v>
      </c>
    </row>
    <row r="90" spans="1:10" ht="21" customHeight="1">
      <c r="A90" s="84" t="s">
        <v>265</v>
      </c>
      <c r="B90" s="143">
        <v>914</v>
      </c>
      <c r="C90" s="142" t="s">
        <v>86</v>
      </c>
      <c r="D90" s="142" t="s">
        <v>86</v>
      </c>
      <c r="E90" s="140"/>
      <c r="F90" s="143"/>
      <c r="G90" s="82">
        <f>SUM(G91)</f>
        <v>3000</v>
      </c>
    </row>
    <row r="91" spans="1:10" ht="80.25" customHeight="1">
      <c r="A91" s="90" t="s">
        <v>271</v>
      </c>
      <c r="B91" s="294">
        <v>914</v>
      </c>
      <c r="C91" s="293" t="s">
        <v>86</v>
      </c>
      <c r="D91" s="293" t="s">
        <v>86</v>
      </c>
      <c r="E91" s="293" t="s">
        <v>127</v>
      </c>
      <c r="F91" s="294">
        <v>200</v>
      </c>
      <c r="G91" s="295">
        <v>3000</v>
      </c>
    </row>
    <row r="92" spans="1:10" ht="38.25" customHeight="1">
      <c r="A92" s="91" t="s">
        <v>264</v>
      </c>
      <c r="B92" s="294"/>
      <c r="C92" s="293"/>
      <c r="D92" s="293"/>
      <c r="E92" s="293"/>
      <c r="F92" s="294"/>
      <c r="G92" s="295"/>
    </row>
    <row r="93" spans="1:10" ht="25.5" customHeight="1">
      <c r="A93" s="84" t="s">
        <v>275</v>
      </c>
      <c r="B93" s="143">
        <v>914</v>
      </c>
      <c r="C93" s="142" t="s">
        <v>87</v>
      </c>
      <c r="D93" s="142" t="s">
        <v>81</v>
      </c>
      <c r="E93" s="142"/>
      <c r="F93" s="143"/>
      <c r="G93" s="82">
        <f>G94</f>
        <v>4632656.67</v>
      </c>
    </row>
    <row r="94" spans="1:10" ht="25.5" customHeight="1">
      <c r="A94" s="84" t="s">
        <v>73</v>
      </c>
      <c r="B94" s="143">
        <v>914</v>
      </c>
      <c r="C94" s="142" t="s">
        <v>87</v>
      </c>
      <c r="D94" s="142" t="s">
        <v>80</v>
      </c>
      <c r="E94" s="142"/>
      <c r="F94" s="143"/>
      <c r="G94" s="82">
        <f>G95+G106</f>
        <v>4632656.67</v>
      </c>
      <c r="H94" s="11"/>
    </row>
    <row r="95" spans="1:10" ht="22.5" customHeight="1">
      <c r="A95" s="85" t="s">
        <v>74</v>
      </c>
      <c r="B95" s="102">
        <v>914</v>
      </c>
      <c r="C95" s="103" t="s">
        <v>87</v>
      </c>
      <c r="D95" s="103" t="s">
        <v>80</v>
      </c>
      <c r="E95" s="103"/>
      <c r="F95" s="102"/>
      <c r="G95" s="81">
        <f>SUM(G96:G105)</f>
        <v>3643840.3600000003</v>
      </c>
    </row>
    <row r="96" spans="1:10" ht="37.5" customHeight="1">
      <c r="A96" s="90" t="s">
        <v>267</v>
      </c>
      <c r="B96" s="294">
        <v>914</v>
      </c>
      <c r="C96" s="293" t="s">
        <v>87</v>
      </c>
      <c r="D96" s="293" t="s">
        <v>80</v>
      </c>
      <c r="E96" s="293" t="s">
        <v>133</v>
      </c>
      <c r="F96" s="294">
        <v>100</v>
      </c>
      <c r="G96" s="295">
        <v>1742058.11</v>
      </c>
      <c r="J96" s="11"/>
    </row>
    <row r="97" spans="1:12" ht="67.5" customHeight="1">
      <c r="A97" s="91" t="s">
        <v>59</v>
      </c>
      <c r="B97" s="294"/>
      <c r="C97" s="293"/>
      <c r="D97" s="293"/>
      <c r="E97" s="293"/>
      <c r="F97" s="294"/>
      <c r="G97" s="295"/>
    </row>
    <row r="98" spans="1:12" ht="40.5" customHeight="1">
      <c r="A98" s="90" t="s">
        <v>268</v>
      </c>
      <c r="B98" s="294">
        <v>914</v>
      </c>
      <c r="C98" s="293" t="s">
        <v>87</v>
      </c>
      <c r="D98" s="293" t="s">
        <v>80</v>
      </c>
      <c r="E98" s="293" t="s">
        <v>133</v>
      </c>
      <c r="F98" s="294">
        <v>200</v>
      </c>
      <c r="G98" s="295">
        <v>1594162</v>
      </c>
      <c r="H98" s="11"/>
      <c r="I98" s="11"/>
    </row>
    <row r="99" spans="1:12" ht="31.5">
      <c r="A99" s="95" t="s">
        <v>264</v>
      </c>
      <c r="B99" s="294"/>
      <c r="C99" s="293"/>
      <c r="D99" s="293"/>
      <c r="E99" s="293"/>
      <c r="F99" s="294"/>
      <c r="G99" s="295"/>
      <c r="L99" s="11"/>
    </row>
    <row r="100" spans="1:12" ht="31.5">
      <c r="A100" s="90" t="s">
        <v>75</v>
      </c>
      <c r="B100" s="294">
        <v>914</v>
      </c>
      <c r="C100" s="293" t="s">
        <v>87</v>
      </c>
      <c r="D100" s="293" t="s">
        <v>80</v>
      </c>
      <c r="E100" s="293" t="s">
        <v>133</v>
      </c>
      <c r="F100" s="294">
        <v>800</v>
      </c>
      <c r="G100" s="295">
        <v>53580</v>
      </c>
      <c r="H100" s="298"/>
    </row>
    <row r="101" spans="1:12" ht="15.75">
      <c r="A101" s="91" t="s">
        <v>62</v>
      </c>
      <c r="B101" s="294"/>
      <c r="C101" s="293"/>
      <c r="D101" s="293"/>
      <c r="E101" s="293"/>
      <c r="F101" s="294"/>
      <c r="G101" s="295"/>
      <c r="H101" s="298"/>
    </row>
    <row r="102" spans="1:12" ht="63" customHeight="1">
      <c r="A102" s="90" t="s">
        <v>118</v>
      </c>
      <c r="B102" s="294">
        <v>914</v>
      </c>
      <c r="C102" s="293" t="s">
        <v>87</v>
      </c>
      <c r="D102" s="293" t="s">
        <v>80</v>
      </c>
      <c r="E102" s="289" t="s">
        <v>134</v>
      </c>
      <c r="F102" s="287">
        <v>100</v>
      </c>
      <c r="G102" s="273">
        <v>251525</v>
      </c>
    </row>
    <row r="103" spans="1:12" ht="62.25" customHeight="1">
      <c r="A103" s="91" t="s">
        <v>59</v>
      </c>
      <c r="B103" s="294"/>
      <c r="C103" s="293"/>
      <c r="D103" s="293"/>
      <c r="E103" s="290"/>
      <c r="F103" s="288"/>
      <c r="G103" s="275"/>
    </row>
    <row r="104" spans="1:12" ht="62.25" customHeight="1">
      <c r="A104" s="90" t="s">
        <v>119</v>
      </c>
      <c r="B104" s="294">
        <v>914</v>
      </c>
      <c r="C104" s="293" t="s">
        <v>87</v>
      </c>
      <c r="D104" s="293" t="s">
        <v>80</v>
      </c>
      <c r="E104" s="289" t="s">
        <v>135</v>
      </c>
      <c r="F104" s="287">
        <v>100</v>
      </c>
      <c r="G104" s="273">
        <v>2515.25</v>
      </c>
    </row>
    <row r="105" spans="1:12" ht="61.5" customHeight="1">
      <c r="A105" s="91" t="s">
        <v>59</v>
      </c>
      <c r="B105" s="294"/>
      <c r="C105" s="293"/>
      <c r="D105" s="293"/>
      <c r="E105" s="290"/>
      <c r="F105" s="288"/>
      <c r="G105" s="275"/>
    </row>
    <row r="106" spans="1:12" s="13" customFormat="1" ht="15.75">
      <c r="A106" s="85" t="s">
        <v>191</v>
      </c>
      <c r="B106" s="102">
        <v>914</v>
      </c>
      <c r="C106" s="103" t="s">
        <v>87</v>
      </c>
      <c r="D106" s="103" t="s">
        <v>80</v>
      </c>
      <c r="E106" s="103"/>
      <c r="F106" s="102"/>
      <c r="G106" s="81">
        <f>SUM(G107:G114)</f>
        <v>988816.31</v>
      </c>
    </row>
    <row r="107" spans="1:12" s="46" customFormat="1" ht="78.75">
      <c r="A107" s="90" t="s">
        <v>207</v>
      </c>
      <c r="B107" s="287">
        <v>914</v>
      </c>
      <c r="C107" s="289" t="s">
        <v>87</v>
      </c>
      <c r="D107" s="289" t="s">
        <v>80</v>
      </c>
      <c r="E107" s="289" t="s">
        <v>208</v>
      </c>
      <c r="F107" s="287">
        <v>100</v>
      </c>
      <c r="G107" s="273">
        <v>386922</v>
      </c>
      <c r="I107" s="11"/>
    </row>
    <row r="108" spans="1:12" s="46" customFormat="1" ht="63">
      <c r="A108" s="91" t="s">
        <v>59</v>
      </c>
      <c r="B108" s="288"/>
      <c r="C108" s="290"/>
      <c r="D108" s="290"/>
      <c r="E108" s="290"/>
      <c r="F108" s="288"/>
      <c r="G108" s="275"/>
    </row>
    <row r="109" spans="1:12" s="46" customFormat="1" ht="63">
      <c r="A109" s="90" t="s">
        <v>209</v>
      </c>
      <c r="B109" s="287">
        <v>914</v>
      </c>
      <c r="C109" s="289" t="s">
        <v>87</v>
      </c>
      <c r="D109" s="289" t="s">
        <v>80</v>
      </c>
      <c r="E109" s="289" t="s">
        <v>210</v>
      </c>
      <c r="F109" s="287">
        <v>100</v>
      </c>
      <c r="G109" s="273">
        <v>20364.310000000001</v>
      </c>
      <c r="I109" s="11"/>
    </row>
    <row r="110" spans="1:12" s="46" customFormat="1" ht="63">
      <c r="A110" s="91" t="s">
        <v>59</v>
      </c>
      <c r="B110" s="288"/>
      <c r="C110" s="290"/>
      <c r="D110" s="290"/>
      <c r="E110" s="290"/>
      <c r="F110" s="288"/>
      <c r="G110" s="275"/>
    </row>
    <row r="111" spans="1:12" s="13" customFormat="1" ht="46.5" customHeight="1">
      <c r="A111" s="90" t="s">
        <v>189</v>
      </c>
      <c r="B111" s="287">
        <v>914</v>
      </c>
      <c r="C111" s="289" t="s">
        <v>87</v>
      </c>
      <c r="D111" s="289" t="s">
        <v>80</v>
      </c>
      <c r="E111" s="289" t="s">
        <v>190</v>
      </c>
      <c r="F111" s="287">
        <v>100</v>
      </c>
      <c r="G111" s="273">
        <v>507530</v>
      </c>
      <c r="I111" s="11"/>
    </row>
    <row r="112" spans="1:12" s="13" customFormat="1" ht="62.25" customHeight="1">
      <c r="A112" s="91" t="s">
        <v>59</v>
      </c>
      <c r="B112" s="288"/>
      <c r="C112" s="290"/>
      <c r="D112" s="290"/>
      <c r="E112" s="290"/>
      <c r="F112" s="288"/>
      <c r="G112" s="275"/>
    </row>
    <row r="113" spans="1:10" s="19" customFormat="1" ht="47.25" customHeight="1">
      <c r="A113" s="90" t="s">
        <v>189</v>
      </c>
      <c r="B113" s="294">
        <v>914</v>
      </c>
      <c r="C113" s="293" t="s">
        <v>87</v>
      </c>
      <c r="D113" s="293" t="s">
        <v>80</v>
      </c>
      <c r="E113" s="289" t="s">
        <v>190</v>
      </c>
      <c r="F113" s="287">
        <v>200</v>
      </c>
      <c r="G113" s="273">
        <v>74000</v>
      </c>
      <c r="H113" s="11"/>
    </row>
    <row r="114" spans="1:10" s="19" customFormat="1" ht="31.5">
      <c r="A114" s="91" t="s">
        <v>264</v>
      </c>
      <c r="B114" s="294"/>
      <c r="C114" s="293"/>
      <c r="D114" s="293"/>
      <c r="E114" s="290"/>
      <c r="F114" s="288"/>
      <c r="G114" s="275"/>
    </row>
    <row r="115" spans="1:10" s="20" customFormat="1" ht="15.75">
      <c r="A115" s="84" t="s">
        <v>197</v>
      </c>
      <c r="B115" s="143">
        <v>914</v>
      </c>
      <c r="C115" s="142" t="s">
        <v>198</v>
      </c>
      <c r="D115" s="142" t="s">
        <v>81</v>
      </c>
      <c r="E115" s="142"/>
      <c r="F115" s="143"/>
      <c r="G115" s="82">
        <f>G116</f>
        <v>3000</v>
      </c>
    </row>
    <row r="116" spans="1:10" ht="25.5" customHeight="1">
      <c r="A116" s="84" t="s">
        <v>266</v>
      </c>
      <c r="B116" s="143">
        <v>914</v>
      </c>
      <c r="C116" s="142">
        <v>11</v>
      </c>
      <c r="D116" s="142" t="s">
        <v>84</v>
      </c>
      <c r="E116" s="140"/>
      <c r="F116" s="141"/>
      <c r="G116" s="82">
        <f>SUM(G117)</f>
        <v>3000</v>
      </c>
      <c r="J116" s="11"/>
    </row>
    <row r="117" spans="1:10" ht="84" customHeight="1">
      <c r="A117" s="90" t="s">
        <v>269</v>
      </c>
      <c r="B117" s="294">
        <v>914</v>
      </c>
      <c r="C117" s="293">
        <v>11</v>
      </c>
      <c r="D117" s="293" t="s">
        <v>84</v>
      </c>
      <c r="E117" s="293" t="s">
        <v>136</v>
      </c>
      <c r="F117" s="294">
        <v>200</v>
      </c>
      <c r="G117" s="295">
        <v>3000</v>
      </c>
    </row>
    <row r="118" spans="1:10" ht="31.5">
      <c r="A118" s="91" t="s">
        <v>264</v>
      </c>
      <c r="B118" s="294"/>
      <c r="C118" s="293"/>
      <c r="D118" s="293"/>
      <c r="E118" s="293"/>
      <c r="F118" s="294"/>
      <c r="G118" s="295"/>
      <c r="J118" s="11"/>
    </row>
    <row r="119" spans="1:10" ht="15.75">
      <c r="A119" s="84" t="s">
        <v>76</v>
      </c>
      <c r="B119" s="141"/>
      <c r="C119" s="140"/>
      <c r="D119" s="140"/>
      <c r="E119" s="140"/>
      <c r="F119" s="141"/>
      <c r="G119" s="82">
        <f>G11+G88</f>
        <v>17009869.440000001</v>
      </c>
      <c r="H119" s="11"/>
      <c r="I119" s="11"/>
    </row>
    <row r="120" spans="1:10">
      <c r="G120" s="9"/>
      <c r="I120" s="11"/>
    </row>
    <row r="121" spans="1:10">
      <c r="G121" s="11"/>
    </row>
    <row r="123" spans="1:10">
      <c r="J123" s="48"/>
    </row>
    <row r="124" spans="1:10">
      <c r="J124" s="48"/>
    </row>
    <row r="125" spans="1:10">
      <c r="J125" s="48"/>
    </row>
    <row r="126" spans="1:10">
      <c r="J126" s="48"/>
    </row>
  </sheetData>
  <mergeCells count="191">
    <mergeCell ref="G35:G36"/>
    <mergeCell ref="G37:G38"/>
    <mergeCell ref="A43:A44"/>
    <mergeCell ref="B28:B29"/>
    <mergeCell ref="C28:C29"/>
    <mergeCell ref="D28:D29"/>
    <mergeCell ref="H100:H101"/>
    <mergeCell ref="E70:E71"/>
    <mergeCell ref="D70:D71"/>
    <mergeCell ref="C70:C71"/>
    <mergeCell ref="B70:B71"/>
    <mergeCell ref="B76:B77"/>
    <mergeCell ref="D91:D92"/>
    <mergeCell ref="D76:D77"/>
    <mergeCell ref="E76:E77"/>
    <mergeCell ref="D78:D79"/>
    <mergeCell ref="C76:C77"/>
    <mergeCell ref="E91:E92"/>
    <mergeCell ref="D86:D87"/>
    <mergeCell ref="E78:E79"/>
    <mergeCell ref="F35:F36"/>
    <mergeCell ref="G43:G44"/>
    <mergeCell ref="G33:G34"/>
    <mergeCell ref="E28:E29"/>
    <mergeCell ref="B48:B49"/>
    <mergeCell ref="D37:D38"/>
    <mergeCell ref="D43:D44"/>
    <mergeCell ref="B43:B44"/>
    <mergeCell ref="B35:B36"/>
    <mergeCell ref="B37:B38"/>
    <mergeCell ref="D35:D36"/>
    <mergeCell ref="C48:C49"/>
    <mergeCell ref="C43:C44"/>
    <mergeCell ref="C35:C36"/>
    <mergeCell ref="C37:C38"/>
    <mergeCell ref="D33:D34"/>
    <mergeCell ref="E37:E38"/>
    <mergeCell ref="E35:E36"/>
    <mergeCell ref="E43:E44"/>
    <mergeCell ref="B33:B34"/>
    <mergeCell ref="C33:C34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A9:G9"/>
    <mergeCell ref="A7:G7"/>
    <mergeCell ref="G18:G19"/>
    <mergeCell ref="B20:B21"/>
    <mergeCell ref="C20:C21"/>
    <mergeCell ref="F22:F23"/>
    <mergeCell ref="G22:G23"/>
    <mergeCell ref="E20:E21"/>
    <mergeCell ref="C18:C19"/>
    <mergeCell ref="B18:B19"/>
    <mergeCell ref="D18:D19"/>
    <mergeCell ref="D20:D21"/>
    <mergeCell ref="F18:F19"/>
    <mergeCell ref="E18:E19"/>
    <mergeCell ref="E22:E23"/>
    <mergeCell ref="F20:F21"/>
    <mergeCell ref="G20:G21"/>
    <mergeCell ref="C22:C23"/>
    <mergeCell ref="D22:D23"/>
    <mergeCell ref="B22:B23"/>
    <mergeCell ref="G76:G77"/>
    <mergeCell ref="F43:F44"/>
    <mergeCell ref="F37:F38"/>
    <mergeCell ref="G70:G71"/>
    <mergeCell ref="F70:F71"/>
    <mergeCell ref="F76:F77"/>
    <mergeCell ref="F78:F79"/>
    <mergeCell ref="C102:C103"/>
    <mergeCell ref="D102:D103"/>
    <mergeCell ref="E102:E103"/>
    <mergeCell ref="F102:F103"/>
    <mergeCell ref="G102:G103"/>
    <mergeCell ref="G48:G49"/>
    <mergeCell ref="F48:F49"/>
    <mergeCell ref="B78:B79"/>
    <mergeCell ref="C78:C79"/>
    <mergeCell ref="C86:C87"/>
    <mergeCell ref="B86:B87"/>
    <mergeCell ref="F100:F101"/>
    <mergeCell ref="G100:G101"/>
    <mergeCell ref="B102:B103"/>
    <mergeCell ref="B81:B82"/>
    <mergeCell ref="C81:C82"/>
    <mergeCell ref="D81:D82"/>
    <mergeCell ref="F81:F82"/>
    <mergeCell ref="G81:G82"/>
    <mergeCell ref="E81:E82"/>
    <mergeCell ref="G91:G92"/>
    <mergeCell ref="G86:G87"/>
    <mergeCell ref="F86:F87"/>
    <mergeCell ref="E86:E87"/>
    <mergeCell ref="F91:F92"/>
    <mergeCell ref="G78:G79"/>
    <mergeCell ref="F117:F118"/>
    <mergeCell ref="G117:G118"/>
    <mergeCell ref="E117:E118"/>
    <mergeCell ref="B117:B118"/>
    <mergeCell ref="C117:C118"/>
    <mergeCell ref="D117:D118"/>
    <mergeCell ref="C96:C97"/>
    <mergeCell ref="C98:C99"/>
    <mergeCell ref="E98:E99"/>
    <mergeCell ref="G98:G99"/>
    <mergeCell ref="E96:E97"/>
    <mergeCell ref="F96:F97"/>
    <mergeCell ref="D100:D101"/>
    <mergeCell ref="G96:G97"/>
    <mergeCell ref="D96:D97"/>
    <mergeCell ref="D98:D99"/>
    <mergeCell ref="B100:B101"/>
    <mergeCell ref="B98:B99"/>
    <mergeCell ref="C100:C101"/>
    <mergeCell ref="G104:G105"/>
    <mergeCell ref="F104:F105"/>
    <mergeCell ref="E104:E105"/>
    <mergeCell ref="D104:D105"/>
    <mergeCell ref="C104:C105"/>
    <mergeCell ref="D113:D114"/>
    <mergeCell ref="B113:B114"/>
    <mergeCell ref="C113:C114"/>
    <mergeCell ref="G113:G114"/>
    <mergeCell ref="F113:F114"/>
    <mergeCell ref="E113:E114"/>
    <mergeCell ref="G25:G26"/>
    <mergeCell ref="F25:F26"/>
    <mergeCell ref="E25:E26"/>
    <mergeCell ref="D25:D26"/>
    <mergeCell ref="C25:C26"/>
    <mergeCell ref="B25:B26"/>
    <mergeCell ref="B111:B112"/>
    <mergeCell ref="C111:C112"/>
    <mergeCell ref="D111:D112"/>
    <mergeCell ref="G111:G112"/>
    <mergeCell ref="F111:F112"/>
    <mergeCell ref="E111:E112"/>
    <mergeCell ref="B104:B105"/>
    <mergeCell ref="E100:E101"/>
    <mergeCell ref="B91:B92"/>
    <mergeCell ref="C91:C92"/>
    <mergeCell ref="B96:B97"/>
    <mergeCell ref="F98:F99"/>
    <mergeCell ref="B107:B108"/>
    <mergeCell ref="C107:C108"/>
    <mergeCell ref="D107:D108"/>
    <mergeCell ref="E107:E108"/>
    <mergeCell ref="F107:F108"/>
    <mergeCell ref="G107:G108"/>
    <mergeCell ref="B109:B110"/>
    <mergeCell ref="C109:C110"/>
    <mergeCell ref="D109:D110"/>
    <mergeCell ref="E109:E110"/>
    <mergeCell ref="F109:F110"/>
    <mergeCell ref="G109:G110"/>
    <mergeCell ref="F28:F29"/>
    <mergeCell ref="G28:G29"/>
    <mergeCell ref="B60:B61"/>
    <mergeCell ref="C60:C61"/>
    <mergeCell ref="D60:D61"/>
    <mergeCell ref="E60:E61"/>
    <mergeCell ref="F60:F61"/>
    <mergeCell ref="G60:G61"/>
    <mergeCell ref="G53:G54"/>
    <mergeCell ref="E53:E54"/>
    <mergeCell ref="D53:D54"/>
    <mergeCell ref="C53:C54"/>
    <mergeCell ref="B53:B54"/>
    <mergeCell ref="F53:F54"/>
    <mergeCell ref="B55:B56"/>
    <mergeCell ref="C55:C56"/>
    <mergeCell ref="D55:D56"/>
    <mergeCell ref="E55:E56"/>
    <mergeCell ref="F55:F56"/>
    <mergeCell ref="G55:G56"/>
    <mergeCell ref="E48:E49"/>
    <mergeCell ref="D48:D49"/>
    <mergeCell ref="E33:E34"/>
    <mergeCell ref="F33:F34"/>
  </mergeCells>
  <phoneticPr fontId="4" type="noConversion"/>
  <printOptions horizontalCentered="1"/>
  <pageMargins left="0.51181102362204722" right="0.43307086614173229" top="0.47244094488188981" bottom="0.39370078740157483" header="0.31496062992125984" footer="0.31496062992125984"/>
  <pageSetup paperSize="9" scale="60" fitToWidth="2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94"/>
  <sheetViews>
    <sheetView zoomScaleSheetLayoutView="100" workbookViewId="0">
      <selection activeCell="I16" sqref="I16"/>
    </sheetView>
  </sheetViews>
  <sheetFormatPr defaultRowHeight="15"/>
  <cols>
    <col min="1" max="1" width="51.85546875" style="18" customWidth="1"/>
    <col min="2" max="2" width="10.7109375" style="18" customWidth="1"/>
    <col min="3" max="3" width="8.85546875" style="18" customWidth="1"/>
    <col min="4" max="4" width="6.28515625" style="18" customWidth="1"/>
    <col min="5" max="5" width="14.140625" style="18" customWidth="1"/>
    <col min="6" max="6" width="11.5703125" style="18" customWidth="1"/>
    <col min="7" max="8" width="16.28515625" style="18" customWidth="1"/>
    <col min="9" max="11" width="14.7109375" style="48" bestFit="1" customWidth="1"/>
    <col min="12" max="12" width="9.140625" style="48"/>
    <col min="13" max="13" width="14.7109375" style="48" bestFit="1" customWidth="1"/>
    <col min="14" max="16384" width="9.140625" style="48"/>
  </cols>
  <sheetData>
    <row r="1" spans="1:11" ht="15.75">
      <c r="A1" s="276" t="s">
        <v>355</v>
      </c>
      <c r="B1" s="276"/>
      <c r="C1" s="276"/>
      <c r="D1" s="276"/>
      <c r="E1" s="276"/>
      <c r="F1" s="276"/>
      <c r="G1" s="276"/>
      <c r="H1" s="276"/>
    </row>
    <row r="2" spans="1:11" ht="15.75">
      <c r="A2" s="276" t="s">
        <v>289</v>
      </c>
      <c r="B2" s="276"/>
      <c r="C2" s="276"/>
      <c r="D2" s="276"/>
      <c r="E2" s="276"/>
      <c r="F2" s="276"/>
      <c r="G2" s="276"/>
      <c r="H2" s="276"/>
    </row>
    <row r="3" spans="1:11" ht="15.75">
      <c r="A3" s="276" t="s">
        <v>29</v>
      </c>
      <c r="B3" s="276"/>
      <c r="C3" s="276"/>
      <c r="D3" s="276"/>
      <c r="E3" s="276"/>
      <c r="F3" s="276"/>
      <c r="G3" s="276"/>
      <c r="H3" s="276"/>
    </row>
    <row r="4" spans="1:11" ht="15.75">
      <c r="A4" s="276" t="s">
        <v>21</v>
      </c>
      <c r="B4" s="276"/>
      <c r="C4" s="276"/>
      <c r="D4" s="276"/>
      <c r="E4" s="276"/>
      <c r="F4" s="276"/>
      <c r="G4" s="276"/>
      <c r="H4" s="276"/>
    </row>
    <row r="5" spans="1:11" ht="15.75">
      <c r="A5" s="276" t="s">
        <v>22</v>
      </c>
      <c r="B5" s="276"/>
      <c r="C5" s="276"/>
      <c r="D5" s="276"/>
      <c r="E5" s="276"/>
      <c r="F5" s="276"/>
      <c r="G5" s="276"/>
      <c r="H5" s="276"/>
    </row>
    <row r="6" spans="1:11" ht="15.75">
      <c r="A6" s="276" t="s">
        <v>380</v>
      </c>
      <c r="B6" s="276"/>
      <c r="C6" s="276"/>
      <c r="D6" s="276"/>
      <c r="E6" s="276"/>
      <c r="F6" s="276"/>
      <c r="G6" s="276"/>
      <c r="H6" s="276"/>
    </row>
    <row r="7" spans="1:11">
      <c r="A7" s="281"/>
      <c r="B7" s="281"/>
      <c r="C7" s="281"/>
      <c r="D7" s="281"/>
      <c r="E7" s="281"/>
      <c r="F7" s="281"/>
      <c r="G7" s="281"/>
      <c r="H7" s="281"/>
    </row>
    <row r="8" spans="1:11" ht="15.75" customHeight="1">
      <c r="A8" s="277" t="s">
        <v>371</v>
      </c>
      <c r="B8" s="277"/>
      <c r="C8" s="277"/>
      <c r="D8" s="277"/>
      <c r="E8" s="277"/>
      <c r="F8" s="277"/>
      <c r="G8" s="277"/>
      <c r="H8" s="277"/>
    </row>
    <row r="10" spans="1:11" ht="15.75">
      <c r="A10" s="245" t="s">
        <v>30</v>
      </c>
      <c r="B10" s="245" t="s">
        <v>79</v>
      </c>
      <c r="C10" s="245" t="s">
        <v>78</v>
      </c>
      <c r="D10" s="245" t="s">
        <v>110</v>
      </c>
      <c r="E10" s="245" t="s">
        <v>55</v>
      </c>
      <c r="F10" s="245" t="s">
        <v>56</v>
      </c>
      <c r="G10" s="245" t="s">
        <v>34</v>
      </c>
      <c r="H10" s="245"/>
    </row>
    <row r="11" spans="1:11" ht="19.5" customHeight="1">
      <c r="A11" s="245"/>
      <c r="B11" s="245"/>
      <c r="C11" s="245"/>
      <c r="D11" s="245"/>
      <c r="E11" s="245"/>
      <c r="F11" s="245"/>
      <c r="G11" s="192" t="s">
        <v>308</v>
      </c>
      <c r="H11" s="192" t="s">
        <v>368</v>
      </c>
    </row>
    <row r="12" spans="1:11" ht="47.25">
      <c r="A12" s="47" t="s">
        <v>31</v>
      </c>
      <c r="B12" s="153">
        <v>914</v>
      </c>
      <c r="C12" s="162"/>
      <c r="D12" s="162"/>
      <c r="E12" s="153"/>
      <c r="F12" s="153"/>
      <c r="G12" s="51">
        <f>G13+G40+G44+G48+G54+G65</f>
        <v>6209423.8199999994</v>
      </c>
      <c r="H12" s="51">
        <f>H13+H40+H44+H48+H54+H65</f>
        <v>6250730.0099999998</v>
      </c>
      <c r="I12" s="11"/>
      <c r="J12" s="11"/>
    </row>
    <row r="13" spans="1:11" ht="20.25" customHeight="1">
      <c r="A13" s="47" t="s">
        <v>204</v>
      </c>
      <c r="B13" s="153">
        <v>914</v>
      </c>
      <c r="C13" s="162" t="s">
        <v>80</v>
      </c>
      <c r="D13" s="162" t="s">
        <v>81</v>
      </c>
      <c r="E13" s="153"/>
      <c r="F13" s="153"/>
      <c r="G13" s="51">
        <f>G14+G17+G31+G33+G29</f>
        <v>4372706.0199999996</v>
      </c>
      <c r="H13" s="51">
        <f>H14+H17+H31+H33</f>
        <v>4409812.21</v>
      </c>
      <c r="J13" s="11"/>
    </row>
    <row r="14" spans="1:11" ht="48" customHeight="1">
      <c r="A14" s="47" t="s">
        <v>57</v>
      </c>
      <c r="B14" s="153">
        <v>914</v>
      </c>
      <c r="C14" s="162" t="s">
        <v>80</v>
      </c>
      <c r="D14" s="162" t="s">
        <v>82</v>
      </c>
      <c r="E14" s="153"/>
      <c r="F14" s="153"/>
      <c r="G14" s="51">
        <f>SUM(G15)</f>
        <v>748012.28</v>
      </c>
      <c r="H14" s="51">
        <f>SUM(H15)</f>
        <v>748012.28</v>
      </c>
      <c r="I14" s="11"/>
      <c r="J14" s="11"/>
    </row>
    <row r="15" spans="1:11" ht="31.5">
      <c r="A15" s="54" t="s">
        <v>58</v>
      </c>
      <c r="B15" s="299">
        <v>914</v>
      </c>
      <c r="C15" s="300" t="s">
        <v>80</v>
      </c>
      <c r="D15" s="300" t="s">
        <v>82</v>
      </c>
      <c r="E15" s="300" t="s">
        <v>122</v>
      </c>
      <c r="F15" s="299">
        <v>100</v>
      </c>
      <c r="G15" s="295">
        <v>748012.28</v>
      </c>
      <c r="H15" s="295">
        <v>748012.28</v>
      </c>
      <c r="J15" s="11"/>
    </row>
    <row r="16" spans="1:11" ht="80.25" customHeight="1">
      <c r="A16" s="55" t="s">
        <v>59</v>
      </c>
      <c r="B16" s="299"/>
      <c r="C16" s="300"/>
      <c r="D16" s="300"/>
      <c r="E16" s="300"/>
      <c r="F16" s="299"/>
      <c r="G16" s="295"/>
      <c r="H16" s="295"/>
      <c r="J16" s="11"/>
      <c r="K16" s="11"/>
    </row>
    <row r="17" spans="1:11" ht="65.25" customHeight="1">
      <c r="A17" s="47" t="s">
        <v>77</v>
      </c>
      <c r="B17" s="153">
        <v>914</v>
      </c>
      <c r="C17" s="162" t="s">
        <v>80</v>
      </c>
      <c r="D17" s="162" t="s">
        <v>83</v>
      </c>
      <c r="E17" s="162"/>
      <c r="F17" s="153"/>
      <c r="G17" s="82">
        <f>G18+G20+G22</f>
        <v>3234755.93</v>
      </c>
      <c r="H17" s="82">
        <f>H18+H20+H22</f>
        <v>3234755.93</v>
      </c>
      <c r="J17" s="11"/>
    </row>
    <row r="18" spans="1:11" ht="31.5">
      <c r="A18" s="54" t="s">
        <v>60</v>
      </c>
      <c r="B18" s="299">
        <v>914</v>
      </c>
      <c r="C18" s="300" t="s">
        <v>80</v>
      </c>
      <c r="D18" s="300" t="s">
        <v>83</v>
      </c>
      <c r="E18" s="300" t="s">
        <v>123</v>
      </c>
      <c r="F18" s="299">
        <v>100</v>
      </c>
      <c r="G18" s="295">
        <v>2562855.9300000002</v>
      </c>
      <c r="H18" s="295">
        <v>2562855.9300000002</v>
      </c>
      <c r="J18" s="11"/>
    </row>
    <row r="19" spans="1:11" ht="78" customHeight="1">
      <c r="A19" s="55" t="s">
        <v>59</v>
      </c>
      <c r="B19" s="299"/>
      <c r="C19" s="300"/>
      <c r="D19" s="300"/>
      <c r="E19" s="300"/>
      <c r="F19" s="299"/>
      <c r="G19" s="295"/>
      <c r="H19" s="295"/>
      <c r="K19" s="11"/>
    </row>
    <row r="20" spans="1:11" ht="31.5">
      <c r="A20" s="54" t="s">
        <v>60</v>
      </c>
      <c r="B20" s="299">
        <v>914</v>
      </c>
      <c r="C20" s="300" t="s">
        <v>80</v>
      </c>
      <c r="D20" s="300" t="s">
        <v>83</v>
      </c>
      <c r="E20" s="300" t="s">
        <v>123</v>
      </c>
      <c r="F20" s="299">
        <v>200</v>
      </c>
      <c r="G20" s="295">
        <v>659800</v>
      </c>
      <c r="H20" s="295">
        <v>659800</v>
      </c>
    </row>
    <row r="21" spans="1:11" ht="32.25" customHeight="1">
      <c r="A21" s="55" t="s">
        <v>264</v>
      </c>
      <c r="B21" s="299"/>
      <c r="C21" s="300"/>
      <c r="D21" s="300"/>
      <c r="E21" s="300"/>
      <c r="F21" s="299"/>
      <c r="G21" s="295"/>
      <c r="H21" s="295"/>
    </row>
    <row r="22" spans="1:11" ht="31.5">
      <c r="A22" s="54" t="s">
        <v>60</v>
      </c>
      <c r="B22" s="299">
        <v>914</v>
      </c>
      <c r="C22" s="300" t="s">
        <v>80</v>
      </c>
      <c r="D22" s="300" t="s">
        <v>83</v>
      </c>
      <c r="E22" s="300" t="s">
        <v>123</v>
      </c>
      <c r="F22" s="299">
        <v>800</v>
      </c>
      <c r="G22" s="295">
        <v>12100</v>
      </c>
      <c r="H22" s="295">
        <v>12100</v>
      </c>
    </row>
    <row r="23" spans="1:11" ht="15.75">
      <c r="A23" s="55" t="s">
        <v>62</v>
      </c>
      <c r="B23" s="299"/>
      <c r="C23" s="300"/>
      <c r="D23" s="300"/>
      <c r="E23" s="300"/>
      <c r="F23" s="299"/>
      <c r="G23" s="295"/>
      <c r="H23" s="295"/>
    </row>
    <row r="24" spans="1:11" ht="47.25" hidden="1">
      <c r="A24" s="37" t="s">
        <v>202</v>
      </c>
      <c r="B24" s="23">
        <v>914</v>
      </c>
      <c r="C24" s="25" t="s">
        <v>80</v>
      </c>
      <c r="D24" s="25" t="s">
        <v>109</v>
      </c>
      <c r="E24" s="25"/>
      <c r="F24" s="23"/>
      <c r="G24" s="99">
        <f>G25</f>
        <v>0</v>
      </c>
      <c r="H24" s="99"/>
    </row>
    <row r="25" spans="1:11" ht="62.25" hidden="1" customHeight="1">
      <c r="A25" s="90" t="s">
        <v>276</v>
      </c>
      <c r="B25" s="287">
        <v>914</v>
      </c>
      <c r="C25" s="289" t="s">
        <v>80</v>
      </c>
      <c r="D25" s="289" t="s">
        <v>109</v>
      </c>
      <c r="E25" s="289" t="s">
        <v>128</v>
      </c>
      <c r="F25" s="287">
        <v>500</v>
      </c>
      <c r="G25" s="273"/>
      <c r="H25" s="273"/>
    </row>
    <row r="26" spans="1:11" ht="15.75" hidden="1" customHeight="1">
      <c r="A26" s="91" t="s">
        <v>108</v>
      </c>
      <c r="B26" s="288"/>
      <c r="C26" s="290"/>
      <c r="D26" s="290"/>
      <c r="E26" s="290"/>
      <c r="F26" s="288"/>
      <c r="G26" s="275"/>
      <c r="H26" s="275"/>
    </row>
    <row r="27" spans="1:11" ht="15.75" hidden="1" customHeight="1">
      <c r="A27" s="100" t="s">
        <v>299</v>
      </c>
      <c r="B27" s="97">
        <v>914</v>
      </c>
      <c r="C27" s="98" t="s">
        <v>80</v>
      </c>
      <c r="D27" s="98" t="s">
        <v>198</v>
      </c>
      <c r="E27" s="157"/>
      <c r="F27" s="156"/>
      <c r="G27" s="99">
        <f>G28</f>
        <v>0</v>
      </c>
      <c r="H27" s="99">
        <f>H28</f>
        <v>0</v>
      </c>
    </row>
    <row r="28" spans="1:11" ht="50.25" hidden="1" customHeight="1">
      <c r="A28" s="91" t="s">
        <v>300</v>
      </c>
      <c r="B28" s="156">
        <v>914</v>
      </c>
      <c r="C28" s="157" t="s">
        <v>80</v>
      </c>
      <c r="D28" s="157" t="s">
        <v>198</v>
      </c>
      <c r="E28" s="157" t="s">
        <v>301</v>
      </c>
      <c r="F28" s="156">
        <v>800</v>
      </c>
      <c r="G28" s="155"/>
      <c r="H28" s="155"/>
    </row>
    <row r="29" spans="1:11" ht="50.25" customHeight="1">
      <c r="A29" s="100" t="s">
        <v>315</v>
      </c>
      <c r="B29" s="97">
        <v>914</v>
      </c>
      <c r="C29" s="98" t="s">
        <v>80</v>
      </c>
      <c r="D29" s="98" t="s">
        <v>109</v>
      </c>
      <c r="E29" s="98"/>
      <c r="F29" s="97"/>
      <c r="G29" s="99">
        <f>G30</f>
        <v>12893.81</v>
      </c>
      <c r="H29" s="99"/>
    </row>
    <row r="30" spans="1:11" ht="82.5" customHeight="1">
      <c r="A30" s="91" t="s">
        <v>314</v>
      </c>
      <c r="B30" s="195">
        <v>914</v>
      </c>
      <c r="C30" s="196" t="s">
        <v>80</v>
      </c>
      <c r="D30" s="196" t="s">
        <v>109</v>
      </c>
      <c r="E30" s="196" t="s">
        <v>128</v>
      </c>
      <c r="F30" s="195">
        <v>500</v>
      </c>
      <c r="G30" s="194">
        <v>12893.81</v>
      </c>
      <c r="H30" s="194"/>
    </row>
    <row r="31" spans="1:11" ht="17.25" customHeight="1">
      <c r="A31" s="100" t="s">
        <v>299</v>
      </c>
      <c r="B31" s="97">
        <v>914</v>
      </c>
      <c r="C31" s="98" t="s">
        <v>80</v>
      </c>
      <c r="D31" s="98" t="s">
        <v>198</v>
      </c>
      <c r="E31" s="98"/>
      <c r="F31" s="97"/>
      <c r="G31" s="99">
        <f>G32</f>
        <v>10000</v>
      </c>
      <c r="H31" s="99">
        <f>H32</f>
        <v>10000</v>
      </c>
    </row>
    <row r="32" spans="1:11" ht="50.25" customHeight="1">
      <c r="A32" s="91" t="s">
        <v>300</v>
      </c>
      <c r="B32" s="156">
        <v>914</v>
      </c>
      <c r="C32" s="157" t="s">
        <v>80</v>
      </c>
      <c r="D32" s="157" t="s">
        <v>198</v>
      </c>
      <c r="E32" s="157" t="s">
        <v>301</v>
      </c>
      <c r="F32" s="156">
        <v>800</v>
      </c>
      <c r="G32" s="155">
        <v>10000</v>
      </c>
      <c r="H32" s="155">
        <v>10000</v>
      </c>
    </row>
    <row r="33" spans="1:8" ht="15.75">
      <c r="A33" s="47" t="s">
        <v>63</v>
      </c>
      <c r="B33" s="153">
        <v>914</v>
      </c>
      <c r="C33" s="162" t="s">
        <v>80</v>
      </c>
      <c r="D33" s="162">
        <v>13</v>
      </c>
      <c r="E33" s="162"/>
      <c r="F33" s="153"/>
      <c r="G33" s="82">
        <f>SUM(G34:G39)</f>
        <v>367044</v>
      </c>
      <c r="H33" s="82">
        <f>SUM(H34:H39)</f>
        <v>417044</v>
      </c>
    </row>
    <row r="34" spans="1:8" ht="31.5">
      <c r="A34" s="54" t="s">
        <v>106</v>
      </c>
      <c r="B34" s="299">
        <v>914</v>
      </c>
      <c r="C34" s="300" t="s">
        <v>80</v>
      </c>
      <c r="D34" s="300">
        <v>13</v>
      </c>
      <c r="E34" s="300" t="s">
        <v>129</v>
      </c>
      <c r="F34" s="299">
        <v>200</v>
      </c>
      <c r="G34" s="295">
        <v>4044</v>
      </c>
      <c r="H34" s="295">
        <v>4044</v>
      </c>
    </row>
    <row r="35" spans="1:8" ht="31.5">
      <c r="A35" s="55" t="s">
        <v>61</v>
      </c>
      <c r="B35" s="299"/>
      <c r="C35" s="300"/>
      <c r="D35" s="300"/>
      <c r="E35" s="300"/>
      <c r="F35" s="299"/>
      <c r="G35" s="295"/>
      <c r="H35" s="295"/>
    </row>
    <row r="36" spans="1:8" ht="31.5">
      <c r="A36" s="54" t="s">
        <v>107</v>
      </c>
      <c r="B36" s="299">
        <v>914</v>
      </c>
      <c r="C36" s="300" t="s">
        <v>80</v>
      </c>
      <c r="D36" s="300">
        <v>13</v>
      </c>
      <c r="E36" s="300" t="s">
        <v>130</v>
      </c>
      <c r="F36" s="299">
        <v>200</v>
      </c>
      <c r="G36" s="295">
        <v>350000</v>
      </c>
      <c r="H36" s="295">
        <v>400000</v>
      </c>
    </row>
    <row r="37" spans="1:8" ht="31.5" customHeight="1">
      <c r="A37" s="55" t="s">
        <v>264</v>
      </c>
      <c r="B37" s="299"/>
      <c r="C37" s="300"/>
      <c r="D37" s="300"/>
      <c r="E37" s="300"/>
      <c r="F37" s="299"/>
      <c r="G37" s="295"/>
      <c r="H37" s="295"/>
    </row>
    <row r="38" spans="1:8" ht="31.5">
      <c r="A38" s="54" t="s">
        <v>114</v>
      </c>
      <c r="B38" s="299">
        <v>914</v>
      </c>
      <c r="C38" s="300" t="s">
        <v>80</v>
      </c>
      <c r="D38" s="300">
        <v>13</v>
      </c>
      <c r="E38" s="301" t="s">
        <v>131</v>
      </c>
      <c r="F38" s="303">
        <v>200</v>
      </c>
      <c r="G38" s="273">
        <v>13000</v>
      </c>
      <c r="H38" s="273">
        <v>13000</v>
      </c>
    </row>
    <row r="39" spans="1:8" ht="32.25" customHeight="1">
      <c r="A39" s="55" t="s">
        <v>264</v>
      </c>
      <c r="B39" s="299"/>
      <c r="C39" s="300"/>
      <c r="D39" s="300"/>
      <c r="E39" s="302"/>
      <c r="F39" s="304"/>
      <c r="G39" s="275"/>
      <c r="H39" s="275"/>
    </row>
    <row r="40" spans="1:8" ht="17.25" customHeight="1">
      <c r="A40" s="47" t="s">
        <v>201</v>
      </c>
      <c r="B40" s="153">
        <v>914</v>
      </c>
      <c r="C40" s="162" t="s">
        <v>82</v>
      </c>
      <c r="D40" s="162" t="s">
        <v>81</v>
      </c>
      <c r="E40" s="162"/>
      <c r="F40" s="153"/>
      <c r="G40" s="82">
        <f>SUM(G41)</f>
        <v>120600</v>
      </c>
      <c r="H40" s="82">
        <f>SUM(H41)</f>
        <v>124800</v>
      </c>
    </row>
    <row r="41" spans="1:8" ht="18" customHeight="1">
      <c r="A41" s="47" t="s">
        <v>64</v>
      </c>
      <c r="B41" s="153">
        <v>914</v>
      </c>
      <c r="C41" s="162" t="s">
        <v>82</v>
      </c>
      <c r="D41" s="162" t="s">
        <v>85</v>
      </c>
      <c r="E41" s="162"/>
      <c r="F41" s="153"/>
      <c r="G41" s="82">
        <f>SUM(G42:G43)</f>
        <v>120600</v>
      </c>
      <c r="H41" s="82">
        <f>SUM(H42:H43)</f>
        <v>124800</v>
      </c>
    </row>
    <row r="42" spans="1:8" ht="53.25" customHeight="1">
      <c r="A42" s="54" t="s">
        <v>362</v>
      </c>
      <c r="B42" s="299">
        <v>914</v>
      </c>
      <c r="C42" s="300" t="s">
        <v>82</v>
      </c>
      <c r="D42" s="300" t="s">
        <v>85</v>
      </c>
      <c r="E42" s="300" t="s">
        <v>166</v>
      </c>
      <c r="F42" s="299">
        <v>100</v>
      </c>
      <c r="G42" s="295">
        <v>120600</v>
      </c>
      <c r="H42" s="295">
        <v>124800</v>
      </c>
    </row>
    <row r="43" spans="1:8" ht="84.75" customHeight="1">
      <c r="A43" s="55" t="s">
        <v>59</v>
      </c>
      <c r="B43" s="299"/>
      <c r="C43" s="300"/>
      <c r="D43" s="300"/>
      <c r="E43" s="300"/>
      <c r="F43" s="299"/>
      <c r="G43" s="295"/>
      <c r="H43" s="295"/>
    </row>
    <row r="44" spans="1:8" ht="31.5" customHeight="1">
      <c r="A44" s="47" t="s">
        <v>200</v>
      </c>
      <c r="B44" s="153">
        <v>914</v>
      </c>
      <c r="C44" s="162" t="s">
        <v>85</v>
      </c>
      <c r="D44" s="162" t="s">
        <v>81</v>
      </c>
      <c r="E44" s="162"/>
      <c r="F44" s="153"/>
      <c r="G44" s="82">
        <f>G45</f>
        <v>100000</v>
      </c>
      <c r="H44" s="82">
        <f>H45</f>
        <v>100000</v>
      </c>
    </row>
    <row r="45" spans="1:8" ht="14.25" customHeight="1">
      <c r="A45" s="47" t="s">
        <v>65</v>
      </c>
      <c r="B45" s="153">
        <v>914</v>
      </c>
      <c r="C45" s="162" t="s">
        <v>85</v>
      </c>
      <c r="D45" s="162">
        <v>10</v>
      </c>
      <c r="E45" s="162"/>
      <c r="F45" s="153"/>
      <c r="G45" s="82">
        <f>SUM(G46)</f>
        <v>100000</v>
      </c>
      <c r="H45" s="82">
        <f>SUM(H46)</f>
        <v>100000</v>
      </c>
    </row>
    <row r="46" spans="1:8" ht="32.25" customHeight="1">
      <c r="A46" s="54" t="s">
        <v>66</v>
      </c>
      <c r="B46" s="299">
        <v>914</v>
      </c>
      <c r="C46" s="300" t="s">
        <v>85</v>
      </c>
      <c r="D46" s="300">
        <v>10</v>
      </c>
      <c r="E46" s="300" t="s">
        <v>124</v>
      </c>
      <c r="F46" s="299">
        <v>200</v>
      </c>
      <c r="G46" s="295">
        <v>100000</v>
      </c>
      <c r="H46" s="295">
        <v>100000</v>
      </c>
    </row>
    <row r="47" spans="1:8" ht="36" customHeight="1">
      <c r="A47" s="55" t="s">
        <v>264</v>
      </c>
      <c r="B47" s="299"/>
      <c r="C47" s="300"/>
      <c r="D47" s="300"/>
      <c r="E47" s="300"/>
      <c r="F47" s="299"/>
      <c r="G47" s="295"/>
      <c r="H47" s="295"/>
    </row>
    <row r="48" spans="1:8" ht="17.25" customHeight="1">
      <c r="A48" s="47" t="s">
        <v>214</v>
      </c>
      <c r="B48" s="153">
        <v>914</v>
      </c>
      <c r="C48" s="162" t="s">
        <v>83</v>
      </c>
      <c r="D48" s="162" t="s">
        <v>81</v>
      </c>
      <c r="E48" s="161"/>
      <c r="F48" s="160"/>
      <c r="G48" s="82">
        <f>G49+G51+G53</f>
        <v>793200</v>
      </c>
      <c r="H48" s="82">
        <f>H49+H51+H53</f>
        <v>793200</v>
      </c>
    </row>
    <row r="49" spans="1:13" ht="48.75" customHeight="1">
      <c r="A49" s="54" t="s">
        <v>220</v>
      </c>
      <c r="B49" s="305">
        <v>914</v>
      </c>
      <c r="C49" s="301" t="s">
        <v>83</v>
      </c>
      <c r="D49" s="301" t="s">
        <v>216</v>
      </c>
      <c r="E49" s="301" t="s">
        <v>217</v>
      </c>
      <c r="F49" s="303">
        <v>200</v>
      </c>
      <c r="G49" s="273">
        <v>225000</v>
      </c>
      <c r="H49" s="273">
        <v>225000</v>
      </c>
      <c r="K49" s="11"/>
    </row>
    <row r="50" spans="1:13" ht="34.5" customHeight="1">
      <c r="A50" s="36" t="s">
        <v>264</v>
      </c>
      <c r="B50" s="306"/>
      <c r="C50" s="302"/>
      <c r="D50" s="302"/>
      <c r="E50" s="302"/>
      <c r="F50" s="304"/>
      <c r="G50" s="275"/>
      <c r="H50" s="275"/>
      <c r="J50" s="11"/>
    </row>
    <row r="51" spans="1:13" ht="67.5" customHeight="1">
      <c r="A51" s="54" t="s">
        <v>219</v>
      </c>
      <c r="B51" s="303">
        <v>914</v>
      </c>
      <c r="C51" s="301" t="s">
        <v>83</v>
      </c>
      <c r="D51" s="301" t="s">
        <v>216</v>
      </c>
      <c r="E51" s="301" t="s">
        <v>218</v>
      </c>
      <c r="F51" s="303">
        <v>200</v>
      </c>
      <c r="G51" s="273">
        <v>250000</v>
      </c>
      <c r="H51" s="273">
        <v>250000</v>
      </c>
      <c r="K51" s="11"/>
      <c r="M51" s="11"/>
    </row>
    <row r="52" spans="1:13" ht="34.5" customHeight="1">
      <c r="A52" s="55" t="s">
        <v>264</v>
      </c>
      <c r="B52" s="304"/>
      <c r="C52" s="302"/>
      <c r="D52" s="302"/>
      <c r="E52" s="302"/>
      <c r="F52" s="304"/>
      <c r="G52" s="275"/>
      <c r="H52" s="275"/>
    </row>
    <row r="53" spans="1:13" ht="104.25" customHeight="1">
      <c r="A53" s="55" t="s">
        <v>283</v>
      </c>
      <c r="B53" s="158">
        <v>914</v>
      </c>
      <c r="C53" s="159" t="s">
        <v>83</v>
      </c>
      <c r="D53" s="159" t="s">
        <v>216</v>
      </c>
      <c r="E53" s="159" t="s">
        <v>282</v>
      </c>
      <c r="F53" s="158">
        <v>200</v>
      </c>
      <c r="G53" s="201">
        <v>318200</v>
      </c>
      <c r="H53" s="201">
        <v>318200</v>
      </c>
    </row>
    <row r="54" spans="1:13" ht="21.75" customHeight="1">
      <c r="A54" s="38" t="s">
        <v>199</v>
      </c>
      <c r="B54" s="153">
        <v>914</v>
      </c>
      <c r="C54" s="162" t="s">
        <v>84</v>
      </c>
      <c r="D54" s="162" t="s">
        <v>81</v>
      </c>
      <c r="E54" s="162"/>
      <c r="F54" s="153"/>
      <c r="G54" s="82">
        <f>G55+G58</f>
        <v>670000</v>
      </c>
      <c r="H54" s="82">
        <f>H55+H58</f>
        <v>670000</v>
      </c>
    </row>
    <row r="55" spans="1:13" ht="21.75" customHeight="1">
      <c r="A55" s="37" t="s">
        <v>213</v>
      </c>
      <c r="B55" s="153">
        <v>914</v>
      </c>
      <c r="C55" s="162" t="s">
        <v>84</v>
      </c>
      <c r="D55" s="162" t="s">
        <v>82</v>
      </c>
      <c r="E55" s="162"/>
      <c r="F55" s="153"/>
      <c r="G55" s="82">
        <f>G56</f>
        <v>210000</v>
      </c>
      <c r="H55" s="82">
        <f>H56</f>
        <v>210000</v>
      </c>
    </row>
    <row r="56" spans="1:13" ht="21.75" customHeight="1">
      <c r="A56" s="54" t="s">
        <v>212</v>
      </c>
      <c r="B56" s="303">
        <v>914</v>
      </c>
      <c r="C56" s="301" t="s">
        <v>84</v>
      </c>
      <c r="D56" s="301" t="s">
        <v>82</v>
      </c>
      <c r="E56" s="301" t="s">
        <v>211</v>
      </c>
      <c r="F56" s="303">
        <v>200</v>
      </c>
      <c r="G56" s="273">
        <v>210000</v>
      </c>
      <c r="H56" s="273">
        <v>210000</v>
      </c>
    </row>
    <row r="57" spans="1:13" ht="33" customHeight="1">
      <c r="A57" s="55" t="s">
        <v>264</v>
      </c>
      <c r="B57" s="304"/>
      <c r="C57" s="302"/>
      <c r="D57" s="302"/>
      <c r="E57" s="302"/>
      <c r="F57" s="304"/>
      <c r="G57" s="275"/>
      <c r="H57" s="275"/>
    </row>
    <row r="58" spans="1:13" ht="20.25" customHeight="1">
      <c r="A58" s="38" t="s">
        <v>67</v>
      </c>
      <c r="B58" s="153">
        <v>914</v>
      </c>
      <c r="C58" s="162" t="s">
        <v>84</v>
      </c>
      <c r="D58" s="162" t="s">
        <v>85</v>
      </c>
      <c r="E58" s="162"/>
      <c r="F58" s="153"/>
      <c r="G58" s="82">
        <f>G59+G61+G63</f>
        <v>460000</v>
      </c>
      <c r="H58" s="82">
        <f>H59+H61+H63</f>
        <v>460000</v>
      </c>
    </row>
    <row r="59" spans="1:13" ht="33.75" customHeight="1">
      <c r="A59" s="54" t="s">
        <v>68</v>
      </c>
      <c r="B59" s="299">
        <v>914</v>
      </c>
      <c r="C59" s="300" t="s">
        <v>84</v>
      </c>
      <c r="D59" s="300" t="s">
        <v>85</v>
      </c>
      <c r="E59" s="300" t="s">
        <v>125</v>
      </c>
      <c r="F59" s="299">
        <v>200</v>
      </c>
      <c r="G59" s="295">
        <v>260000</v>
      </c>
      <c r="H59" s="295">
        <v>260000</v>
      </c>
    </row>
    <row r="60" spans="1:13" ht="35.25" customHeight="1">
      <c r="A60" s="55" t="s">
        <v>264</v>
      </c>
      <c r="B60" s="299"/>
      <c r="C60" s="300"/>
      <c r="D60" s="300"/>
      <c r="E60" s="300"/>
      <c r="F60" s="299"/>
      <c r="G60" s="295"/>
      <c r="H60" s="295"/>
    </row>
    <row r="61" spans="1:13" ht="31.5">
      <c r="A61" s="54" t="s">
        <v>111</v>
      </c>
      <c r="B61" s="299">
        <v>914</v>
      </c>
      <c r="C61" s="300" t="s">
        <v>84</v>
      </c>
      <c r="D61" s="300" t="s">
        <v>85</v>
      </c>
      <c r="E61" s="300" t="s">
        <v>126</v>
      </c>
      <c r="F61" s="299">
        <v>200</v>
      </c>
      <c r="G61" s="295">
        <v>100000</v>
      </c>
      <c r="H61" s="295">
        <v>100000</v>
      </c>
    </row>
    <row r="62" spans="1:13" ht="38.25" customHeight="1">
      <c r="A62" s="36" t="s">
        <v>264</v>
      </c>
      <c r="B62" s="299"/>
      <c r="C62" s="300"/>
      <c r="D62" s="300"/>
      <c r="E62" s="300"/>
      <c r="F62" s="299"/>
      <c r="G62" s="295"/>
      <c r="H62" s="295"/>
    </row>
    <row r="63" spans="1:13" ht="21.75" customHeight="1">
      <c r="A63" s="54" t="s">
        <v>242</v>
      </c>
      <c r="B63" s="303">
        <v>914</v>
      </c>
      <c r="C63" s="301" t="s">
        <v>84</v>
      </c>
      <c r="D63" s="301" t="s">
        <v>85</v>
      </c>
      <c r="E63" s="301" t="s">
        <v>244</v>
      </c>
      <c r="F63" s="303">
        <v>200</v>
      </c>
      <c r="G63" s="273">
        <v>100000</v>
      </c>
      <c r="H63" s="273">
        <v>100000</v>
      </c>
    </row>
    <row r="64" spans="1:13" ht="38.25" customHeight="1">
      <c r="A64" s="55" t="s">
        <v>264</v>
      </c>
      <c r="B64" s="304"/>
      <c r="C64" s="302"/>
      <c r="D64" s="302"/>
      <c r="E64" s="302"/>
      <c r="F64" s="304"/>
      <c r="G64" s="275"/>
      <c r="H64" s="275"/>
    </row>
    <row r="65" spans="1:9" s="21" customFormat="1" ht="23.25" customHeight="1">
      <c r="A65" s="38" t="s">
        <v>195</v>
      </c>
      <c r="B65" s="153">
        <v>914</v>
      </c>
      <c r="C65" s="162" t="s">
        <v>192</v>
      </c>
      <c r="D65" s="162" t="s">
        <v>81</v>
      </c>
      <c r="E65" s="162"/>
      <c r="F65" s="153"/>
      <c r="G65" s="82">
        <f>G66</f>
        <v>152917.79999999999</v>
      </c>
      <c r="H65" s="82">
        <f>H66</f>
        <v>152917.79999999999</v>
      </c>
    </row>
    <row r="66" spans="1:9" ht="21" customHeight="1">
      <c r="A66" s="47" t="s">
        <v>69</v>
      </c>
      <c r="B66" s="153">
        <v>914</v>
      </c>
      <c r="C66" s="162">
        <v>10</v>
      </c>
      <c r="D66" s="162" t="s">
        <v>80</v>
      </c>
      <c r="E66" s="161"/>
      <c r="F66" s="160"/>
      <c r="G66" s="82">
        <f>SUM(G67)</f>
        <v>152917.79999999999</v>
      </c>
      <c r="H66" s="82">
        <f>SUM(H67)</f>
        <v>152917.79999999999</v>
      </c>
    </row>
    <row r="67" spans="1:9" ht="30.75" customHeight="1">
      <c r="A67" s="54" t="s">
        <v>70</v>
      </c>
      <c r="B67" s="246">
        <v>914</v>
      </c>
      <c r="C67" s="307">
        <v>10</v>
      </c>
      <c r="D67" s="307" t="s">
        <v>80</v>
      </c>
      <c r="E67" s="300" t="s">
        <v>132</v>
      </c>
      <c r="F67" s="299">
        <v>300</v>
      </c>
      <c r="G67" s="295">
        <v>152917.79999999999</v>
      </c>
      <c r="H67" s="295">
        <v>152917.79999999999</v>
      </c>
      <c r="I67" s="11"/>
    </row>
    <row r="68" spans="1:9" ht="36" customHeight="1">
      <c r="A68" s="55" t="s">
        <v>71</v>
      </c>
      <c r="B68" s="246"/>
      <c r="C68" s="307"/>
      <c r="D68" s="307"/>
      <c r="E68" s="300"/>
      <c r="F68" s="299"/>
      <c r="G68" s="295"/>
      <c r="H68" s="295"/>
    </row>
    <row r="69" spans="1:9" ht="36" customHeight="1">
      <c r="A69" s="47" t="s">
        <v>72</v>
      </c>
      <c r="B69" s="153">
        <v>914</v>
      </c>
      <c r="C69" s="162"/>
      <c r="D69" s="162"/>
      <c r="E69" s="161"/>
      <c r="F69" s="160"/>
      <c r="G69" s="82">
        <f>G70+G74+G88</f>
        <v>3222542.1</v>
      </c>
      <c r="H69" s="82">
        <f>H70+H74+H88</f>
        <v>3421204.89</v>
      </c>
    </row>
    <row r="70" spans="1:9" ht="20.25" customHeight="1">
      <c r="A70" s="47" t="s">
        <v>194</v>
      </c>
      <c r="B70" s="153">
        <v>914</v>
      </c>
      <c r="C70" s="162" t="s">
        <v>86</v>
      </c>
      <c r="D70" s="162" t="s">
        <v>81</v>
      </c>
      <c r="E70" s="161"/>
      <c r="F70" s="160"/>
      <c r="G70" s="82">
        <f>G71</f>
        <v>3000</v>
      </c>
      <c r="H70" s="82">
        <f>H71</f>
        <v>3000</v>
      </c>
    </row>
    <row r="71" spans="1:9" ht="21" customHeight="1">
      <c r="A71" s="47" t="s">
        <v>270</v>
      </c>
      <c r="B71" s="153">
        <v>914</v>
      </c>
      <c r="C71" s="162" t="s">
        <v>86</v>
      </c>
      <c r="D71" s="162" t="s">
        <v>86</v>
      </c>
      <c r="E71" s="161"/>
      <c r="F71" s="153"/>
      <c r="G71" s="82">
        <f>SUM(G72)</f>
        <v>3000</v>
      </c>
      <c r="H71" s="82">
        <f>SUM(H72)</f>
        <v>3000</v>
      </c>
    </row>
    <row r="72" spans="1:9" ht="98.25" customHeight="1">
      <c r="A72" s="54" t="s">
        <v>272</v>
      </c>
      <c r="B72" s="299">
        <v>914</v>
      </c>
      <c r="C72" s="300" t="s">
        <v>86</v>
      </c>
      <c r="D72" s="300" t="s">
        <v>86</v>
      </c>
      <c r="E72" s="300" t="s">
        <v>127</v>
      </c>
      <c r="F72" s="299">
        <v>200</v>
      </c>
      <c r="G72" s="295">
        <v>3000</v>
      </c>
      <c r="H72" s="295">
        <v>3000</v>
      </c>
    </row>
    <row r="73" spans="1:9" ht="35.25" customHeight="1">
      <c r="A73" s="55" t="s">
        <v>264</v>
      </c>
      <c r="B73" s="299"/>
      <c r="C73" s="300"/>
      <c r="D73" s="300"/>
      <c r="E73" s="300"/>
      <c r="F73" s="299"/>
      <c r="G73" s="295"/>
      <c r="H73" s="295"/>
    </row>
    <row r="74" spans="1:9" ht="22.5" customHeight="1">
      <c r="A74" s="47" t="s">
        <v>196</v>
      </c>
      <c r="B74" s="153">
        <v>914</v>
      </c>
      <c r="C74" s="162" t="s">
        <v>87</v>
      </c>
      <c r="D74" s="162" t="s">
        <v>81</v>
      </c>
      <c r="E74" s="162"/>
      <c r="F74" s="153"/>
      <c r="G74" s="82">
        <f>G75</f>
        <v>3216542.1</v>
      </c>
      <c r="H74" s="82">
        <f>H75</f>
        <v>3415204.89</v>
      </c>
    </row>
    <row r="75" spans="1:9" ht="19.5" customHeight="1">
      <c r="A75" s="47" t="s">
        <v>73</v>
      </c>
      <c r="B75" s="153">
        <v>914</v>
      </c>
      <c r="C75" s="162" t="s">
        <v>87</v>
      </c>
      <c r="D75" s="162" t="s">
        <v>80</v>
      </c>
      <c r="E75" s="162"/>
      <c r="F75" s="153"/>
      <c r="G75" s="82">
        <f>G76+G83</f>
        <v>3216542.1</v>
      </c>
      <c r="H75" s="82">
        <f>H76+H83</f>
        <v>3415204.89</v>
      </c>
    </row>
    <row r="76" spans="1:9" ht="21.75" customHeight="1">
      <c r="A76" s="53" t="s">
        <v>74</v>
      </c>
      <c r="B76" s="52">
        <v>914</v>
      </c>
      <c r="C76" s="56" t="s">
        <v>87</v>
      </c>
      <c r="D76" s="56" t="s">
        <v>80</v>
      </c>
      <c r="E76" s="56"/>
      <c r="F76" s="52"/>
      <c r="G76" s="81">
        <f>G77+G79+G81</f>
        <v>2643234.9900000002</v>
      </c>
      <c r="H76" s="81">
        <f>H77+H79+H81</f>
        <v>2841897.7800000003</v>
      </c>
    </row>
    <row r="77" spans="1:9" ht="39.75" customHeight="1">
      <c r="A77" s="54" t="s">
        <v>75</v>
      </c>
      <c r="B77" s="299">
        <v>914</v>
      </c>
      <c r="C77" s="300" t="s">
        <v>87</v>
      </c>
      <c r="D77" s="300" t="s">
        <v>80</v>
      </c>
      <c r="E77" s="300" t="s">
        <v>133</v>
      </c>
      <c r="F77" s="299">
        <v>100</v>
      </c>
      <c r="G77" s="295">
        <v>1742058.11</v>
      </c>
      <c r="H77" s="295">
        <v>1742058.11</v>
      </c>
    </row>
    <row r="78" spans="1:9" ht="94.5" customHeight="1">
      <c r="A78" s="55" t="s">
        <v>59</v>
      </c>
      <c r="B78" s="299"/>
      <c r="C78" s="300"/>
      <c r="D78" s="300"/>
      <c r="E78" s="300"/>
      <c r="F78" s="299"/>
      <c r="G78" s="295"/>
      <c r="H78" s="295"/>
    </row>
    <row r="79" spans="1:9" ht="31.5">
      <c r="A79" s="54" t="s">
        <v>75</v>
      </c>
      <c r="B79" s="299">
        <v>914</v>
      </c>
      <c r="C79" s="300" t="s">
        <v>87</v>
      </c>
      <c r="D79" s="300" t="s">
        <v>80</v>
      </c>
      <c r="E79" s="300" t="s">
        <v>133</v>
      </c>
      <c r="F79" s="299">
        <v>200</v>
      </c>
      <c r="G79" s="295">
        <v>851676.88</v>
      </c>
      <c r="H79" s="295">
        <v>1050339.67</v>
      </c>
    </row>
    <row r="80" spans="1:9" ht="31.5">
      <c r="A80" s="36" t="s">
        <v>264</v>
      </c>
      <c r="B80" s="299"/>
      <c r="C80" s="300"/>
      <c r="D80" s="300"/>
      <c r="E80" s="300"/>
      <c r="F80" s="299"/>
      <c r="G80" s="295"/>
      <c r="H80" s="295"/>
    </row>
    <row r="81" spans="1:11" ht="31.5">
      <c r="A81" s="54" t="s">
        <v>75</v>
      </c>
      <c r="B81" s="299">
        <v>914</v>
      </c>
      <c r="C81" s="300" t="s">
        <v>87</v>
      </c>
      <c r="D81" s="300" t="s">
        <v>80</v>
      </c>
      <c r="E81" s="300" t="s">
        <v>133</v>
      </c>
      <c r="F81" s="299">
        <v>800</v>
      </c>
      <c r="G81" s="295">
        <v>49500</v>
      </c>
      <c r="H81" s="295">
        <v>49500</v>
      </c>
    </row>
    <row r="82" spans="1:11" ht="15.75">
      <c r="A82" s="55" t="s">
        <v>62</v>
      </c>
      <c r="B82" s="299"/>
      <c r="C82" s="300"/>
      <c r="D82" s="300"/>
      <c r="E82" s="300"/>
      <c r="F82" s="299"/>
      <c r="G82" s="295"/>
      <c r="H82" s="295"/>
    </row>
    <row r="83" spans="1:11" ht="28.5" customHeight="1">
      <c r="A83" s="53" t="s">
        <v>191</v>
      </c>
      <c r="B83" s="52">
        <v>914</v>
      </c>
      <c r="C83" s="56" t="s">
        <v>87</v>
      </c>
      <c r="D83" s="56" t="s">
        <v>80</v>
      </c>
      <c r="E83" s="56"/>
      <c r="F83" s="52"/>
      <c r="G83" s="81">
        <f>G84+G86</f>
        <v>573307.11</v>
      </c>
      <c r="H83" s="81">
        <f>H84+H86</f>
        <v>573307.11</v>
      </c>
    </row>
    <row r="84" spans="1:11" ht="63">
      <c r="A84" s="54" t="s">
        <v>189</v>
      </c>
      <c r="B84" s="303">
        <v>914</v>
      </c>
      <c r="C84" s="301" t="s">
        <v>87</v>
      </c>
      <c r="D84" s="301" t="s">
        <v>80</v>
      </c>
      <c r="E84" s="266" t="s">
        <v>190</v>
      </c>
      <c r="F84" s="268">
        <v>100</v>
      </c>
      <c r="G84" s="273">
        <v>477438.2</v>
      </c>
      <c r="H84" s="273">
        <v>477438.2</v>
      </c>
    </row>
    <row r="85" spans="1:11" ht="78.75">
      <c r="A85" s="55" t="s">
        <v>59</v>
      </c>
      <c r="B85" s="304"/>
      <c r="C85" s="302"/>
      <c r="D85" s="302"/>
      <c r="E85" s="267"/>
      <c r="F85" s="269"/>
      <c r="G85" s="275"/>
      <c r="H85" s="275"/>
    </row>
    <row r="86" spans="1:11" ht="63">
      <c r="A86" s="54" t="s">
        <v>189</v>
      </c>
      <c r="B86" s="303">
        <v>914</v>
      </c>
      <c r="C86" s="301" t="s">
        <v>87</v>
      </c>
      <c r="D86" s="301" t="s">
        <v>80</v>
      </c>
      <c r="E86" s="266" t="s">
        <v>190</v>
      </c>
      <c r="F86" s="268">
        <v>200</v>
      </c>
      <c r="G86" s="273">
        <v>95868.91</v>
      </c>
      <c r="H86" s="273">
        <v>95868.91</v>
      </c>
    </row>
    <row r="87" spans="1:11" ht="32.25" customHeight="1">
      <c r="A87" s="55" t="s">
        <v>264</v>
      </c>
      <c r="B87" s="304"/>
      <c r="C87" s="302"/>
      <c r="D87" s="302"/>
      <c r="E87" s="267"/>
      <c r="F87" s="269"/>
      <c r="G87" s="275"/>
      <c r="H87" s="275"/>
    </row>
    <row r="88" spans="1:11" ht="15.75">
      <c r="A88" s="47" t="s">
        <v>197</v>
      </c>
      <c r="B88" s="153">
        <v>914</v>
      </c>
      <c r="C88" s="162" t="s">
        <v>198</v>
      </c>
      <c r="D88" s="162" t="s">
        <v>81</v>
      </c>
      <c r="E88" s="33"/>
      <c r="F88" s="34"/>
      <c r="G88" s="82">
        <f>G89</f>
        <v>3000</v>
      </c>
      <c r="H88" s="82">
        <f>H89</f>
        <v>3000</v>
      </c>
    </row>
    <row r="89" spans="1:11" ht="31.5">
      <c r="A89" s="47" t="s">
        <v>273</v>
      </c>
      <c r="B89" s="153">
        <v>914</v>
      </c>
      <c r="C89" s="162">
        <v>11</v>
      </c>
      <c r="D89" s="162" t="s">
        <v>84</v>
      </c>
      <c r="E89" s="161"/>
      <c r="F89" s="160"/>
      <c r="G89" s="82">
        <f>SUM(G90)</f>
        <v>3000</v>
      </c>
      <c r="H89" s="82">
        <f>SUM(H90)</f>
        <v>3000</v>
      </c>
    </row>
    <row r="90" spans="1:11" ht="96.75" customHeight="1">
      <c r="A90" s="54" t="s">
        <v>274</v>
      </c>
      <c r="B90" s="299">
        <v>914</v>
      </c>
      <c r="C90" s="300">
        <v>11</v>
      </c>
      <c r="D90" s="300" t="s">
        <v>84</v>
      </c>
      <c r="E90" s="300" t="s">
        <v>136</v>
      </c>
      <c r="F90" s="299">
        <v>200</v>
      </c>
      <c r="G90" s="295">
        <v>3000</v>
      </c>
      <c r="H90" s="295">
        <v>3000</v>
      </c>
    </row>
    <row r="91" spans="1:11" ht="31.5">
      <c r="A91" s="55" t="s">
        <v>264</v>
      </c>
      <c r="B91" s="299"/>
      <c r="C91" s="300"/>
      <c r="D91" s="300"/>
      <c r="E91" s="300"/>
      <c r="F91" s="299"/>
      <c r="G91" s="295"/>
      <c r="H91" s="295"/>
    </row>
    <row r="92" spans="1:11" ht="15.75">
      <c r="A92" s="47" t="s">
        <v>76</v>
      </c>
      <c r="B92" s="160"/>
      <c r="C92" s="161"/>
      <c r="D92" s="161"/>
      <c r="E92" s="161"/>
      <c r="F92" s="160"/>
      <c r="G92" s="82">
        <f>G12+G69</f>
        <v>9431965.9199999999</v>
      </c>
      <c r="H92" s="82">
        <f>H12+H69</f>
        <v>9671934.9000000004</v>
      </c>
      <c r="I92" s="11"/>
      <c r="J92" s="11"/>
      <c r="K92" s="11"/>
    </row>
    <row r="93" spans="1:11">
      <c r="G93" s="58"/>
      <c r="H93" s="58"/>
      <c r="J93" s="11"/>
    </row>
    <row r="94" spans="1:11">
      <c r="G94" s="58"/>
      <c r="H94" s="58"/>
    </row>
  </sheetData>
  <mergeCells count="183">
    <mergeCell ref="H86:H87"/>
    <mergeCell ref="B90:B91"/>
    <mergeCell ref="C90:C91"/>
    <mergeCell ref="D90:D91"/>
    <mergeCell ref="E90:E91"/>
    <mergeCell ref="F90:F91"/>
    <mergeCell ref="G90:G91"/>
    <mergeCell ref="H90:H91"/>
    <mergeCell ref="B86:B87"/>
    <mergeCell ref="C86:C87"/>
    <mergeCell ref="D86:D87"/>
    <mergeCell ref="E86:E87"/>
    <mergeCell ref="F86:F87"/>
    <mergeCell ref="G86:G87"/>
    <mergeCell ref="H81:H82"/>
    <mergeCell ref="B84:B85"/>
    <mergeCell ref="C84:C85"/>
    <mergeCell ref="D84:D85"/>
    <mergeCell ref="E84:E85"/>
    <mergeCell ref="F84:F85"/>
    <mergeCell ref="G84:G85"/>
    <mergeCell ref="H84:H85"/>
    <mergeCell ref="B81:B82"/>
    <mergeCell ref="C81:C82"/>
    <mergeCell ref="D81:D82"/>
    <mergeCell ref="E81:E82"/>
    <mergeCell ref="F81:F82"/>
    <mergeCell ref="G81:G82"/>
    <mergeCell ref="H77:H78"/>
    <mergeCell ref="B79:B80"/>
    <mergeCell ref="C79:C80"/>
    <mergeCell ref="D79:D80"/>
    <mergeCell ref="E79:E80"/>
    <mergeCell ref="F79:F80"/>
    <mergeCell ref="G79:G80"/>
    <mergeCell ref="H79:H80"/>
    <mergeCell ref="B77:B78"/>
    <mergeCell ref="C77:C78"/>
    <mergeCell ref="D77:D78"/>
    <mergeCell ref="E77:E78"/>
    <mergeCell ref="F77:F78"/>
    <mergeCell ref="G77:G78"/>
    <mergeCell ref="H67:H68"/>
    <mergeCell ref="B72:B73"/>
    <mergeCell ref="C72:C73"/>
    <mergeCell ref="D72:D73"/>
    <mergeCell ref="E72:E73"/>
    <mergeCell ref="F72:F73"/>
    <mergeCell ref="G72:G73"/>
    <mergeCell ref="H72:H73"/>
    <mergeCell ref="B67:B68"/>
    <mergeCell ref="C67:C68"/>
    <mergeCell ref="D67:D68"/>
    <mergeCell ref="E67:E68"/>
    <mergeCell ref="F67:F68"/>
    <mergeCell ref="G67:G68"/>
    <mergeCell ref="H61:H62"/>
    <mergeCell ref="B63:B64"/>
    <mergeCell ref="C63:C64"/>
    <mergeCell ref="D63:D64"/>
    <mergeCell ref="E63:E64"/>
    <mergeCell ref="F63:F64"/>
    <mergeCell ref="G63:G64"/>
    <mergeCell ref="H63:H64"/>
    <mergeCell ref="B61:B62"/>
    <mergeCell ref="C61:C62"/>
    <mergeCell ref="D61:D62"/>
    <mergeCell ref="E61:E62"/>
    <mergeCell ref="F61:F62"/>
    <mergeCell ref="G61:G62"/>
    <mergeCell ref="H56:H57"/>
    <mergeCell ref="B59:B60"/>
    <mergeCell ref="C59:C60"/>
    <mergeCell ref="D59:D60"/>
    <mergeCell ref="E59:E60"/>
    <mergeCell ref="F59:F60"/>
    <mergeCell ref="G59:G60"/>
    <mergeCell ref="H59:H60"/>
    <mergeCell ref="B56:B57"/>
    <mergeCell ref="C56:C57"/>
    <mergeCell ref="D56:D57"/>
    <mergeCell ref="E56:E57"/>
    <mergeCell ref="F56:F57"/>
    <mergeCell ref="G56:G57"/>
    <mergeCell ref="H49:H50"/>
    <mergeCell ref="B51:B52"/>
    <mergeCell ref="C51:C52"/>
    <mergeCell ref="D51:D52"/>
    <mergeCell ref="E51:E52"/>
    <mergeCell ref="F51:F52"/>
    <mergeCell ref="G51:G52"/>
    <mergeCell ref="H51:H52"/>
    <mergeCell ref="B49:B50"/>
    <mergeCell ref="C49:C50"/>
    <mergeCell ref="D49:D50"/>
    <mergeCell ref="E49:E50"/>
    <mergeCell ref="F49:F50"/>
    <mergeCell ref="G49:G50"/>
    <mergeCell ref="H42:H43"/>
    <mergeCell ref="B46:B47"/>
    <mergeCell ref="C46:C47"/>
    <mergeCell ref="D46:D47"/>
    <mergeCell ref="E46:E47"/>
    <mergeCell ref="F46:F47"/>
    <mergeCell ref="G46:G47"/>
    <mergeCell ref="H46:H47"/>
    <mergeCell ref="B42:B43"/>
    <mergeCell ref="C42:C43"/>
    <mergeCell ref="D42:D43"/>
    <mergeCell ref="E42:E43"/>
    <mergeCell ref="F42:F43"/>
    <mergeCell ref="G42:G43"/>
    <mergeCell ref="H36:H37"/>
    <mergeCell ref="B38:B39"/>
    <mergeCell ref="C38:C39"/>
    <mergeCell ref="D38:D39"/>
    <mergeCell ref="E38:E39"/>
    <mergeCell ref="F38:F39"/>
    <mergeCell ref="G38:G39"/>
    <mergeCell ref="H38:H39"/>
    <mergeCell ref="B36:B37"/>
    <mergeCell ref="C36:C37"/>
    <mergeCell ref="D36:D37"/>
    <mergeCell ref="E36:E37"/>
    <mergeCell ref="F36:F37"/>
    <mergeCell ref="G36:G37"/>
    <mergeCell ref="H25:H26"/>
    <mergeCell ref="B34:B35"/>
    <mergeCell ref="C34:C35"/>
    <mergeCell ref="D34:D35"/>
    <mergeCell ref="E34:E35"/>
    <mergeCell ref="F34:F35"/>
    <mergeCell ref="G34:G35"/>
    <mergeCell ref="H34:H35"/>
    <mergeCell ref="B25:B26"/>
    <mergeCell ref="C25:C26"/>
    <mergeCell ref="D25:D26"/>
    <mergeCell ref="E25:E26"/>
    <mergeCell ref="F25:F26"/>
    <mergeCell ref="G25:G26"/>
    <mergeCell ref="H20:H21"/>
    <mergeCell ref="B22:B23"/>
    <mergeCell ref="C22:C23"/>
    <mergeCell ref="D22:D23"/>
    <mergeCell ref="E22:E23"/>
    <mergeCell ref="F22:F23"/>
    <mergeCell ref="G22:G23"/>
    <mergeCell ref="H22:H23"/>
    <mergeCell ref="B20:B21"/>
    <mergeCell ref="C20:C21"/>
    <mergeCell ref="D20:D21"/>
    <mergeCell ref="E20:E21"/>
    <mergeCell ref="F20:F21"/>
    <mergeCell ref="G20:G21"/>
    <mergeCell ref="H15:H16"/>
    <mergeCell ref="B18:B19"/>
    <mergeCell ref="C18:C19"/>
    <mergeCell ref="D18:D19"/>
    <mergeCell ref="E18:E19"/>
    <mergeCell ref="F18:F19"/>
    <mergeCell ref="G18:G19"/>
    <mergeCell ref="H18:H19"/>
    <mergeCell ref="B15:B16"/>
    <mergeCell ref="C15:C16"/>
    <mergeCell ref="D15:D16"/>
    <mergeCell ref="E15:E16"/>
    <mergeCell ref="F15:F16"/>
    <mergeCell ref="G15:G16"/>
    <mergeCell ref="A1:H1"/>
    <mergeCell ref="A2:H2"/>
    <mergeCell ref="A3:H3"/>
    <mergeCell ref="A4:H4"/>
    <mergeCell ref="A5:H5"/>
    <mergeCell ref="A6:H6"/>
    <mergeCell ref="A7:H7"/>
    <mergeCell ref="A8:H8"/>
    <mergeCell ref="A10:A11"/>
    <mergeCell ref="B10:B11"/>
    <mergeCell ref="C10:C11"/>
    <mergeCell ref="D10:D11"/>
    <mergeCell ref="E10:E11"/>
    <mergeCell ref="F10:F11"/>
    <mergeCell ref="G10:H10"/>
  </mergeCells>
  <printOptions horizontalCentered="1"/>
  <pageMargins left="0.51181102362204722" right="0.43307086614173229" top="0.47244094488188981" bottom="0.39370078740157483" header="0.31496062992125984" footer="0.31496062992125984"/>
  <pageSetup paperSize="9" scale="60" fitToWidth="3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9"/>
  <sheetViews>
    <sheetView zoomScaleSheetLayoutView="100" workbookViewId="0">
      <selection activeCell="G13" sqref="G13"/>
    </sheetView>
  </sheetViews>
  <sheetFormatPr defaultRowHeight="15"/>
  <cols>
    <col min="1" max="1" width="11.28515625" style="18" customWidth="1"/>
    <col min="2" max="2" width="45.85546875" style="18" customWidth="1"/>
    <col min="3" max="3" width="16.140625" style="18" customWidth="1"/>
    <col min="4" max="4" width="16" style="18" customWidth="1"/>
    <col min="5" max="5" width="15.28515625" style="18" customWidth="1"/>
    <col min="6" max="6" width="11.5703125" style="18" customWidth="1"/>
    <col min="7" max="8" width="16.28515625" style="18" customWidth="1"/>
    <col min="9" max="11" width="14.7109375" style="20" bestFit="1" customWidth="1"/>
    <col min="12" max="16384" width="9.140625" style="20"/>
  </cols>
  <sheetData>
    <row r="1" spans="1:10">
      <c r="C1" s="281" t="s">
        <v>356</v>
      </c>
      <c r="D1" s="281"/>
      <c r="E1" s="281"/>
      <c r="G1" s="58"/>
      <c r="H1" s="58"/>
      <c r="J1" s="11"/>
    </row>
    <row r="2" spans="1:10">
      <c r="C2" s="281" t="s">
        <v>289</v>
      </c>
      <c r="D2" s="281"/>
      <c r="E2" s="281"/>
      <c r="G2" s="58"/>
      <c r="H2" s="58"/>
    </row>
    <row r="3" spans="1:10">
      <c r="C3" s="281" t="s">
        <v>29</v>
      </c>
      <c r="D3" s="281"/>
      <c r="E3" s="281"/>
    </row>
    <row r="4" spans="1:10">
      <c r="C4" s="281" t="s">
        <v>21</v>
      </c>
      <c r="D4" s="281"/>
      <c r="E4" s="281"/>
    </row>
    <row r="5" spans="1:10">
      <c r="C5" s="281" t="s">
        <v>22</v>
      </c>
      <c r="D5" s="281"/>
      <c r="E5" s="281"/>
    </row>
    <row r="6" spans="1:10" hidden="1">
      <c r="C6" s="154"/>
      <c r="D6" s="154"/>
      <c r="E6" s="154"/>
    </row>
    <row r="7" spans="1:10" hidden="1">
      <c r="C7" s="154"/>
      <c r="D7" s="154"/>
      <c r="E7" s="154"/>
    </row>
    <row r="8" spans="1:10" ht="21" hidden="1" customHeight="1">
      <c r="C8" s="154"/>
      <c r="D8" s="183"/>
      <c r="E8" s="183"/>
    </row>
    <row r="9" spans="1:10" ht="18" customHeight="1">
      <c r="C9" s="281" t="s">
        <v>380</v>
      </c>
      <c r="D9" s="281"/>
      <c r="E9" s="281"/>
    </row>
    <row r="10" spans="1:10" ht="15" customHeight="1">
      <c r="A10" s="163"/>
      <c r="B10" s="311" t="s">
        <v>414</v>
      </c>
      <c r="C10" s="311"/>
      <c r="D10" s="311"/>
      <c r="E10" s="311"/>
    </row>
    <row r="11" spans="1:10" ht="45" customHeight="1">
      <c r="A11" s="243" t="s">
        <v>372</v>
      </c>
      <c r="B11" s="243"/>
      <c r="C11" s="243"/>
      <c r="D11" s="243"/>
      <c r="E11" s="243"/>
    </row>
    <row r="12" spans="1:10">
      <c r="A12" s="48"/>
      <c r="B12" s="48"/>
      <c r="C12" s="48"/>
      <c r="D12" s="48"/>
      <c r="E12" s="48"/>
    </row>
    <row r="13" spans="1:10" ht="15.75">
      <c r="A13" s="251" t="s">
        <v>318</v>
      </c>
      <c r="B13" s="251" t="s">
        <v>30</v>
      </c>
      <c r="C13" s="308" t="s">
        <v>319</v>
      </c>
      <c r="D13" s="309"/>
      <c r="E13" s="310"/>
    </row>
    <row r="14" spans="1:10" ht="30.75" customHeight="1">
      <c r="A14" s="252"/>
      <c r="B14" s="252"/>
      <c r="C14" s="193" t="s">
        <v>280</v>
      </c>
      <c r="D14" s="197" t="s">
        <v>308</v>
      </c>
      <c r="E14" s="197" t="s">
        <v>368</v>
      </c>
    </row>
    <row r="15" spans="1:10" ht="15.75" customHeight="1">
      <c r="A15" s="162" t="s">
        <v>320</v>
      </c>
      <c r="B15" s="4" t="s">
        <v>204</v>
      </c>
      <c r="C15" s="166">
        <f>C16+C17+C18+C19+C20</f>
        <v>6933062.3399999999</v>
      </c>
      <c r="D15" s="166">
        <f t="shared" ref="D15:E15" si="0">D16+D17+D18+D19+D20</f>
        <v>4372706.0199999996</v>
      </c>
      <c r="E15" s="166">
        <f t="shared" si="0"/>
        <v>4409812.21</v>
      </c>
    </row>
    <row r="16" spans="1:10" ht="48" customHeight="1">
      <c r="A16" s="162" t="s">
        <v>321</v>
      </c>
      <c r="B16" s="44" t="s">
        <v>57</v>
      </c>
      <c r="C16" s="167">
        <f>'Приложение 5'!G13</f>
        <v>748012.28</v>
      </c>
      <c r="D16" s="168">
        <f>'Приложение 6 '!G14</f>
        <v>748012.28</v>
      </c>
      <c r="E16" s="168">
        <f>'Приложение 6 '!H14</f>
        <v>748012.28</v>
      </c>
    </row>
    <row r="17" spans="1:5" ht="77.25" customHeight="1">
      <c r="A17" s="162" t="s">
        <v>322</v>
      </c>
      <c r="B17" s="44" t="s">
        <v>77</v>
      </c>
      <c r="C17" s="169">
        <f>'Приложение 5'!G17</f>
        <v>3348488.92</v>
      </c>
      <c r="D17" s="169">
        <f>'Приложение 6 '!G17</f>
        <v>3234755.93</v>
      </c>
      <c r="E17" s="169">
        <f>'Приложение 6 '!H17</f>
        <v>3234755.93</v>
      </c>
    </row>
    <row r="18" spans="1:5" ht="114.75" customHeight="1">
      <c r="A18" s="162" t="s">
        <v>323</v>
      </c>
      <c r="B18" s="171" t="s">
        <v>314</v>
      </c>
      <c r="C18" s="169">
        <v>0</v>
      </c>
      <c r="D18" s="169">
        <f>'Приложение 4'!E32</f>
        <v>12893.81</v>
      </c>
      <c r="E18" s="169">
        <f>'Приложение 4'!F32</f>
        <v>0</v>
      </c>
    </row>
    <row r="19" spans="1:5" ht="18" customHeight="1">
      <c r="A19" s="162" t="s">
        <v>324</v>
      </c>
      <c r="B19" s="173" t="s">
        <v>325</v>
      </c>
      <c r="C19" s="174">
        <f>'Приложение 5'!G31</f>
        <v>20000</v>
      </c>
      <c r="D19" s="174">
        <f>'Приложение 6 '!G31</f>
        <v>10000</v>
      </c>
      <c r="E19" s="174">
        <f>'Приложение 6 '!H31</f>
        <v>10000</v>
      </c>
    </row>
    <row r="20" spans="1:5" ht="30.75" customHeight="1">
      <c r="A20" s="162" t="s">
        <v>326</v>
      </c>
      <c r="B20" s="173" t="s">
        <v>327</v>
      </c>
      <c r="C20" s="174">
        <f>'Приложение 5'!G32</f>
        <v>2816561.14</v>
      </c>
      <c r="D20" s="175">
        <f>'Приложение 6 '!G33</f>
        <v>367044</v>
      </c>
      <c r="E20" s="176">
        <f>'Приложение 6 '!H33</f>
        <v>417044</v>
      </c>
    </row>
    <row r="21" spans="1:5" ht="22.5" customHeight="1">
      <c r="A21" s="162" t="s">
        <v>328</v>
      </c>
      <c r="B21" s="4" t="s">
        <v>201</v>
      </c>
      <c r="C21" s="166">
        <f>'Приложение 5'!G41</f>
        <v>115400</v>
      </c>
      <c r="D21" s="177">
        <f>'Приложение 6 '!G40</f>
        <v>120600</v>
      </c>
      <c r="E21" s="177">
        <f>'Приложение 6 '!H40</f>
        <v>124800</v>
      </c>
    </row>
    <row r="22" spans="1:5" ht="32.25" customHeight="1">
      <c r="A22" s="162" t="s">
        <v>329</v>
      </c>
      <c r="B22" s="44" t="s">
        <v>64</v>
      </c>
      <c r="C22" s="167">
        <f>'Приложение 5'!G42</f>
        <v>115400</v>
      </c>
      <c r="D22" s="168">
        <f>'Приложение 6 '!G41</f>
        <v>120600</v>
      </c>
      <c r="E22" s="172">
        <f>'Приложение 6 '!H41</f>
        <v>124800</v>
      </c>
    </row>
    <row r="23" spans="1:5" ht="46.5" customHeight="1">
      <c r="A23" s="162" t="s">
        <v>330</v>
      </c>
      <c r="B23" s="4" t="s">
        <v>200</v>
      </c>
      <c r="C23" s="166">
        <f>'Приложение 5'!G46</f>
        <v>400000</v>
      </c>
      <c r="D23" s="177">
        <f>'Приложение 6 '!G44</f>
        <v>100000</v>
      </c>
      <c r="E23" s="178">
        <f>'Приложение 6 '!H44</f>
        <v>100000</v>
      </c>
    </row>
    <row r="24" spans="1:5" ht="18" customHeight="1">
      <c r="A24" s="162" t="s">
        <v>331</v>
      </c>
      <c r="B24" s="44" t="s">
        <v>65</v>
      </c>
      <c r="C24" s="167">
        <f>'Приложение 5'!G47</f>
        <v>400000</v>
      </c>
      <c r="D24" s="168">
        <f>'Приложение 6 '!G45</f>
        <v>100000</v>
      </c>
      <c r="E24" s="168">
        <f>'Приложение 6 '!H45</f>
        <v>100000</v>
      </c>
    </row>
    <row r="25" spans="1:5" ht="18.75" customHeight="1">
      <c r="A25" s="162" t="s">
        <v>332</v>
      </c>
      <c r="B25" s="4" t="s">
        <v>214</v>
      </c>
      <c r="C25" s="166">
        <f>'Приложение 5'!G51</f>
        <v>1872717.44</v>
      </c>
      <c r="D25" s="166">
        <f>'Приложение 6 '!G48</f>
        <v>793200</v>
      </c>
      <c r="E25" s="166">
        <f>'Приложение 6 '!H48</f>
        <v>793200</v>
      </c>
    </row>
    <row r="26" spans="1:5" ht="15" customHeight="1">
      <c r="A26" s="162" t="s">
        <v>333</v>
      </c>
      <c r="B26" s="44" t="s">
        <v>334</v>
      </c>
      <c r="C26" s="167">
        <f>'Приложение 5'!G52</f>
        <v>1861717.44</v>
      </c>
      <c r="D26" s="179">
        <f>'Приложение 6 '!G48</f>
        <v>793200</v>
      </c>
      <c r="E26" s="179">
        <f>'Приложение 6 '!H48</f>
        <v>793200</v>
      </c>
    </row>
    <row r="27" spans="1:5" ht="31.5" hidden="1" customHeight="1">
      <c r="A27" s="162" t="s">
        <v>335</v>
      </c>
      <c r="B27" s="180" t="s">
        <v>336</v>
      </c>
      <c r="C27" s="167"/>
      <c r="D27" s="179"/>
      <c r="E27" s="179"/>
    </row>
    <row r="28" spans="1:5" ht="32.25" customHeight="1">
      <c r="A28" s="162" t="s">
        <v>337</v>
      </c>
      <c r="B28" s="4" t="s">
        <v>199</v>
      </c>
      <c r="C28" s="166">
        <f>'Приложение 5'!G68</f>
        <v>2874470.8600000003</v>
      </c>
      <c r="D28" s="166">
        <f>'Приложение 6 '!G54</f>
        <v>670000</v>
      </c>
      <c r="E28" s="166">
        <f>'Приложение 6 '!H54</f>
        <v>670000</v>
      </c>
    </row>
    <row r="29" spans="1:5" ht="15.75" customHeight="1">
      <c r="A29" s="162" t="s">
        <v>338</v>
      </c>
      <c r="B29" s="44" t="s">
        <v>213</v>
      </c>
      <c r="C29" s="167">
        <f>'Приложение 5'!G69</f>
        <v>932225</v>
      </c>
      <c r="D29" s="170">
        <f>'Приложение 6 '!G55</f>
        <v>210000</v>
      </c>
      <c r="E29" s="168">
        <f>'Приложение 6 '!H55</f>
        <v>210000</v>
      </c>
    </row>
    <row r="30" spans="1:5" ht="17.25" customHeight="1">
      <c r="A30" s="162" t="s">
        <v>339</v>
      </c>
      <c r="B30" s="44" t="s">
        <v>67</v>
      </c>
      <c r="C30" s="167">
        <f>'Приложение 5'!G75</f>
        <v>1942245.86</v>
      </c>
      <c r="D30" s="167">
        <f>'Приложение 6 '!G58</f>
        <v>460000</v>
      </c>
      <c r="E30" s="167">
        <f>'Приложение 6 '!H58</f>
        <v>460000</v>
      </c>
    </row>
    <row r="31" spans="1:5" ht="18" customHeight="1">
      <c r="A31" s="162" t="s">
        <v>340</v>
      </c>
      <c r="B31" s="4" t="s">
        <v>194</v>
      </c>
      <c r="C31" s="166">
        <f>'Приложение 5'!G89</f>
        <v>3000</v>
      </c>
      <c r="D31" s="166">
        <f>'Приложение 6 '!G70</f>
        <v>3000</v>
      </c>
      <c r="E31" s="166">
        <f>'Приложение 6 '!H70</f>
        <v>3000</v>
      </c>
    </row>
    <row r="32" spans="1:5" ht="18" customHeight="1">
      <c r="A32" s="162" t="s">
        <v>341</v>
      </c>
      <c r="B32" s="44" t="s">
        <v>270</v>
      </c>
      <c r="C32" s="167">
        <f>'Приложение 5'!G90</f>
        <v>3000</v>
      </c>
      <c r="D32" s="168">
        <f>'Приложение 6 '!G71</f>
        <v>3000</v>
      </c>
      <c r="E32" s="168">
        <f>'Приложение 6 '!H71</f>
        <v>3000</v>
      </c>
    </row>
    <row r="33" spans="1:5" ht="19.5" customHeight="1">
      <c r="A33" s="162" t="s">
        <v>342</v>
      </c>
      <c r="B33" s="4" t="s">
        <v>343</v>
      </c>
      <c r="C33" s="166">
        <f>'Приложение 5'!G93</f>
        <v>4632656.67</v>
      </c>
      <c r="D33" s="177">
        <f>'Приложение 6 '!G74</f>
        <v>3216542.1</v>
      </c>
      <c r="E33" s="178">
        <f>'Приложение 6 '!H74</f>
        <v>3415204.89</v>
      </c>
    </row>
    <row r="34" spans="1:5" ht="15.75">
      <c r="A34" s="162" t="s">
        <v>344</v>
      </c>
      <c r="B34" s="181" t="s">
        <v>345</v>
      </c>
      <c r="C34" s="167">
        <f>'Приложение 5'!G94</f>
        <v>4632656.67</v>
      </c>
      <c r="D34" s="168">
        <f>'Приложение 6 '!G75</f>
        <v>3216542.1</v>
      </c>
      <c r="E34" s="168">
        <f>'Приложение 6 '!H75</f>
        <v>3415204.89</v>
      </c>
    </row>
    <row r="35" spans="1:5" ht="23.25" customHeight="1">
      <c r="A35" s="162" t="s">
        <v>346</v>
      </c>
      <c r="B35" s="182" t="s">
        <v>195</v>
      </c>
      <c r="C35" s="166">
        <f>SUM(C36:C36)</f>
        <v>175562.13</v>
      </c>
      <c r="D35" s="178">
        <f>'Приложение 6 '!G65</f>
        <v>152917.79999999999</v>
      </c>
      <c r="E35" s="178">
        <f>'Приложение 6 '!H65</f>
        <v>152917.79999999999</v>
      </c>
    </row>
    <row r="36" spans="1:5" ht="16.5" customHeight="1">
      <c r="A36" s="162" t="s">
        <v>347</v>
      </c>
      <c r="B36" s="181" t="s">
        <v>69</v>
      </c>
      <c r="C36" s="169">
        <f>'Приложение 5'!G85</f>
        <v>175562.13</v>
      </c>
      <c r="D36" s="168">
        <f>'Приложение 6 '!G66</f>
        <v>152917.79999999999</v>
      </c>
      <c r="E36" s="168">
        <f>'Приложение 6 '!H66</f>
        <v>152917.79999999999</v>
      </c>
    </row>
    <row r="37" spans="1:5" ht="20.25" customHeight="1">
      <c r="A37" s="162" t="s">
        <v>348</v>
      </c>
      <c r="B37" s="182" t="s">
        <v>197</v>
      </c>
      <c r="C37" s="174">
        <f>'Приложение 5'!G115</f>
        <v>3000</v>
      </c>
      <c r="D37" s="174">
        <f>'Приложение 6 '!G88</f>
        <v>3000</v>
      </c>
      <c r="E37" s="174">
        <f>'Приложение 6 '!H88</f>
        <v>3000</v>
      </c>
    </row>
    <row r="38" spans="1:5" ht="31.5" customHeight="1">
      <c r="A38" s="162" t="s">
        <v>349</v>
      </c>
      <c r="B38" s="182" t="s">
        <v>273</v>
      </c>
      <c r="C38" s="169">
        <f>'Приложение 5'!G116</f>
        <v>3000</v>
      </c>
      <c r="D38" s="168">
        <f>'Приложение 6 '!G89</f>
        <v>3000</v>
      </c>
      <c r="E38" s="168">
        <f>'Приложение 6 '!H89</f>
        <v>3000</v>
      </c>
    </row>
    <row r="39" spans="1:5" ht="15.75">
      <c r="A39" s="165"/>
      <c r="B39" s="182" t="s">
        <v>20</v>
      </c>
      <c r="C39" s="177">
        <f>C15+C21+C23+C25+C28+C31+C33+C35+C37</f>
        <v>17009869.440000001</v>
      </c>
      <c r="D39" s="177">
        <f>D15+D21+D23+D25+D28+D31+D33+D35+D37</f>
        <v>9431965.9199999999</v>
      </c>
      <c r="E39" s="177">
        <f>E15+E21+E23+E25+E28+E31+E33+E35+E37</f>
        <v>9671934.9000000004</v>
      </c>
    </row>
  </sheetData>
  <mergeCells count="11">
    <mergeCell ref="A11:E11"/>
    <mergeCell ref="A13:A14"/>
    <mergeCell ref="B13:B14"/>
    <mergeCell ref="C13:E13"/>
    <mergeCell ref="C1:E1"/>
    <mergeCell ref="C2:E2"/>
    <mergeCell ref="C3:E3"/>
    <mergeCell ref="C4:E4"/>
    <mergeCell ref="C5:E5"/>
    <mergeCell ref="C9:E9"/>
    <mergeCell ref="B10:E10"/>
  </mergeCells>
  <printOptions horizontalCentered="1"/>
  <pageMargins left="0.51181102362204722" right="0.43307086614173229" top="0.47244094488188981" bottom="0.39370078740157483" header="0.31496062992125984" footer="0.31496062992125984"/>
  <pageSetup paperSize="9" scale="85" fitToWidth="3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E12" sqref="E12"/>
    </sheetView>
  </sheetViews>
  <sheetFormatPr defaultRowHeight="15"/>
  <cols>
    <col min="1" max="1" width="78.5703125" style="20" customWidth="1"/>
    <col min="2" max="4" width="18.5703125" style="20" customWidth="1"/>
    <col min="5" max="16384" width="9.140625" style="20"/>
  </cols>
  <sheetData>
    <row r="1" spans="1:5" ht="15.75">
      <c r="A1" s="317" t="s">
        <v>357</v>
      </c>
      <c r="B1" s="317"/>
      <c r="C1" s="317"/>
      <c r="D1" s="317"/>
      <c r="E1" s="27"/>
    </row>
    <row r="2" spans="1:5" ht="15.75">
      <c r="A2" s="318" t="s">
        <v>289</v>
      </c>
      <c r="B2" s="318"/>
      <c r="C2" s="318"/>
      <c r="D2" s="318"/>
      <c r="E2" s="42"/>
    </row>
    <row r="3" spans="1:5" ht="15.75">
      <c r="A3" s="318" t="s">
        <v>29</v>
      </c>
      <c r="B3" s="318"/>
      <c r="C3" s="318"/>
      <c r="D3" s="318"/>
      <c r="E3" s="42"/>
    </row>
    <row r="4" spans="1:5" ht="15.75">
      <c r="A4" s="318" t="s">
        <v>21</v>
      </c>
      <c r="B4" s="318"/>
      <c r="C4" s="318"/>
      <c r="D4" s="318"/>
      <c r="E4" s="42"/>
    </row>
    <row r="5" spans="1:5" ht="15.75">
      <c r="A5" s="318" t="s">
        <v>22</v>
      </c>
      <c r="B5" s="318"/>
      <c r="C5" s="318"/>
      <c r="D5" s="318"/>
      <c r="E5" s="42"/>
    </row>
    <row r="6" spans="1:5" ht="15.75">
      <c r="A6" s="317" t="s">
        <v>380</v>
      </c>
      <c r="B6" s="317"/>
      <c r="C6" s="317"/>
      <c r="D6" s="317"/>
      <c r="E6" s="27"/>
    </row>
    <row r="7" spans="1:5">
      <c r="A7" s="244"/>
      <c r="B7" s="244"/>
    </row>
    <row r="8" spans="1:5" ht="37.5" customHeight="1">
      <c r="A8" s="319" t="s">
        <v>373</v>
      </c>
      <c r="B8" s="319"/>
      <c r="C8" s="319"/>
      <c r="D8" s="319"/>
    </row>
    <row r="10" spans="1:5" ht="21.75" customHeight="1">
      <c r="A10" s="315" t="s">
        <v>30</v>
      </c>
      <c r="B10" s="312" t="s">
        <v>34</v>
      </c>
      <c r="C10" s="313"/>
      <c r="D10" s="314"/>
    </row>
    <row r="11" spans="1:5" ht="15.75">
      <c r="A11" s="316"/>
      <c r="B11" s="28" t="s">
        <v>280</v>
      </c>
      <c r="C11" s="28" t="s">
        <v>308</v>
      </c>
      <c r="D11" s="28" t="s">
        <v>368</v>
      </c>
    </row>
    <row r="12" spans="1:5" ht="15.75">
      <c r="A12" s="29">
        <v>1</v>
      </c>
      <c r="B12" s="29">
        <v>2</v>
      </c>
      <c r="C12" s="29">
        <v>2</v>
      </c>
      <c r="D12" s="29">
        <v>2</v>
      </c>
    </row>
    <row r="13" spans="1:5" ht="31.5">
      <c r="A13" s="30" t="s">
        <v>205</v>
      </c>
      <c r="B13" s="41">
        <v>0</v>
      </c>
      <c r="C13" s="41">
        <f>'Приложение 4'!E32</f>
        <v>12893.81</v>
      </c>
      <c r="D13" s="41">
        <f>'Приложение 4'!F32</f>
        <v>0</v>
      </c>
    </row>
    <row r="14" spans="1:5" ht="15.75">
      <c r="A14" s="31" t="s">
        <v>193</v>
      </c>
      <c r="B14" s="32">
        <f>SUM(B13:B13)</f>
        <v>0</v>
      </c>
      <c r="C14" s="32">
        <f>SUM(C13:C13)</f>
        <v>12893.81</v>
      </c>
      <c r="D14" s="32">
        <f>SUM(D13:D13)</f>
        <v>0</v>
      </c>
    </row>
  </sheetData>
  <mergeCells count="10">
    <mergeCell ref="B10:D10"/>
    <mergeCell ref="A10:A11"/>
    <mergeCell ref="A1:D1"/>
    <mergeCell ref="A2:D2"/>
    <mergeCell ref="A3:D3"/>
    <mergeCell ref="A4:D4"/>
    <mergeCell ref="A5:D5"/>
    <mergeCell ref="A6:D6"/>
    <mergeCell ref="A8:D8"/>
    <mergeCell ref="A7:B7"/>
  </mergeCells>
  <printOptions horizontalCentered="1"/>
  <pageMargins left="0.51181102362204722" right="0.43307086614173229" top="0.47244094488188981" bottom="0.3937007874015748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C27" sqref="C27"/>
    </sheetView>
  </sheetViews>
  <sheetFormatPr defaultRowHeight="15"/>
  <cols>
    <col min="1" max="1" width="67.7109375" customWidth="1"/>
    <col min="2" max="4" width="18.5703125" customWidth="1"/>
  </cols>
  <sheetData>
    <row r="1" spans="1:8" ht="15.75">
      <c r="A1" s="237" t="s">
        <v>358</v>
      </c>
      <c r="B1" s="237"/>
      <c r="C1" s="237"/>
      <c r="D1" s="237"/>
    </row>
    <row r="2" spans="1:8" ht="15.75">
      <c r="A2" s="238" t="s">
        <v>289</v>
      </c>
      <c r="B2" s="238"/>
      <c r="C2" s="238"/>
      <c r="D2" s="238"/>
    </row>
    <row r="3" spans="1:8" ht="15.75">
      <c r="A3" s="238" t="s">
        <v>29</v>
      </c>
      <c r="B3" s="238"/>
      <c r="C3" s="238"/>
      <c r="D3" s="238"/>
    </row>
    <row r="4" spans="1:8" ht="15.75">
      <c r="A4" s="238" t="s">
        <v>21</v>
      </c>
      <c r="B4" s="238"/>
      <c r="C4" s="238"/>
      <c r="D4" s="238"/>
    </row>
    <row r="5" spans="1:8" ht="15.75">
      <c r="A5" s="238" t="s">
        <v>22</v>
      </c>
      <c r="B5" s="238"/>
      <c r="C5" s="238"/>
      <c r="D5" s="238"/>
    </row>
    <row r="6" spans="1:8" ht="15.75">
      <c r="A6" s="238" t="s">
        <v>380</v>
      </c>
      <c r="B6" s="238"/>
      <c r="C6" s="238"/>
      <c r="D6" s="238"/>
      <c r="E6" s="10"/>
      <c r="F6" s="10"/>
      <c r="G6" s="10"/>
      <c r="H6" s="10"/>
    </row>
    <row r="8" spans="1:8" ht="32.25" customHeight="1">
      <c r="A8" s="320" t="s">
        <v>374</v>
      </c>
      <c r="B8" s="320"/>
      <c r="C8" s="320"/>
      <c r="D8" s="320"/>
    </row>
    <row r="10" spans="1:8" ht="15.75">
      <c r="A10" s="251" t="s">
        <v>88</v>
      </c>
      <c r="B10" s="255" t="s">
        <v>89</v>
      </c>
      <c r="C10" s="256"/>
      <c r="D10" s="257"/>
    </row>
    <row r="11" spans="1:8" ht="15.75">
      <c r="A11" s="252"/>
      <c r="B11" s="192" t="s">
        <v>280</v>
      </c>
      <c r="C11" s="192" t="s">
        <v>308</v>
      </c>
      <c r="D11" s="192" t="s">
        <v>368</v>
      </c>
    </row>
    <row r="12" spans="1:8" ht="15.75">
      <c r="A12" s="5">
        <v>1</v>
      </c>
      <c r="B12" s="5">
        <v>2</v>
      </c>
      <c r="C12" s="5">
        <v>2</v>
      </c>
      <c r="D12" s="5">
        <v>2</v>
      </c>
    </row>
    <row r="13" spans="1:8" ht="38.25" customHeight="1">
      <c r="A13" s="6" t="s">
        <v>90</v>
      </c>
      <c r="B13" s="5">
        <v>0</v>
      </c>
      <c r="C13" s="5">
        <v>0</v>
      </c>
      <c r="D13" s="5">
        <v>0</v>
      </c>
    </row>
    <row r="14" spans="1:8" ht="15.75">
      <c r="A14" s="7" t="s">
        <v>91</v>
      </c>
      <c r="B14" s="2">
        <v>0</v>
      </c>
      <c r="C14" s="2">
        <v>0</v>
      </c>
      <c r="D14" s="2">
        <v>0</v>
      </c>
    </row>
    <row r="15" spans="1:8" ht="15.75">
      <c r="A15" s="7" t="s">
        <v>92</v>
      </c>
      <c r="B15" s="2">
        <v>0</v>
      </c>
      <c r="C15" s="2">
        <v>0</v>
      </c>
      <c r="D15" s="2">
        <v>0</v>
      </c>
    </row>
    <row r="16" spans="1:8" ht="31.5">
      <c r="A16" s="6" t="s">
        <v>93</v>
      </c>
      <c r="B16" s="5">
        <v>0</v>
      </c>
      <c r="C16" s="5">
        <v>0</v>
      </c>
      <c r="D16" s="5">
        <v>0</v>
      </c>
    </row>
    <row r="17" spans="1:4" ht="15.75">
      <c r="A17" s="7" t="s">
        <v>92</v>
      </c>
      <c r="B17" s="2">
        <v>0</v>
      </c>
      <c r="C17" s="2">
        <v>0</v>
      </c>
      <c r="D17" s="2">
        <v>0</v>
      </c>
    </row>
    <row r="18" spans="1:4" ht="15.75">
      <c r="A18" s="6" t="s">
        <v>94</v>
      </c>
      <c r="B18" s="5">
        <v>0</v>
      </c>
      <c r="C18" s="5">
        <v>0</v>
      </c>
      <c r="D18" s="5">
        <v>0</v>
      </c>
    </row>
    <row r="19" spans="1:4" ht="15.75">
      <c r="A19" s="7" t="s">
        <v>91</v>
      </c>
      <c r="B19" s="2">
        <v>0</v>
      </c>
      <c r="C19" s="2">
        <v>0</v>
      </c>
      <c r="D19" s="2">
        <v>0</v>
      </c>
    </row>
    <row r="20" spans="1:4" ht="15.75">
      <c r="A20" s="7" t="s">
        <v>92</v>
      </c>
      <c r="B20" s="2">
        <v>0</v>
      </c>
      <c r="C20" s="2">
        <v>0</v>
      </c>
      <c r="D20" s="2">
        <v>0</v>
      </c>
    </row>
    <row r="21" spans="1:4" ht="31.5">
      <c r="A21" s="6" t="s">
        <v>95</v>
      </c>
      <c r="B21" s="5">
        <v>0</v>
      </c>
      <c r="C21" s="5">
        <v>0</v>
      </c>
      <c r="D21" s="5">
        <v>0</v>
      </c>
    </row>
    <row r="22" spans="1:4" ht="15.75">
      <c r="A22" s="7" t="s">
        <v>96</v>
      </c>
      <c r="B22" s="2">
        <v>0</v>
      </c>
      <c r="C22" s="2">
        <v>0</v>
      </c>
      <c r="D22" s="2">
        <v>0</v>
      </c>
    </row>
  </sheetData>
  <mergeCells count="9">
    <mergeCell ref="A3:D3"/>
    <mergeCell ref="A2:D2"/>
    <mergeCell ref="A1:D1"/>
    <mergeCell ref="A10:A11"/>
    <mergeCell ref="B10:D10"/>
    <mergeCell ref="A6:D6"/>
    <mergeCell ref="A5:D5"/>
    <mergeCell ref="A8:D8"/>
    <mergeCell ref="A4:D4"/>
  </mergeCells>
  <phoneticPr fontId="4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 </vt:lpstr>
      <vt:lpstr>Приложение 7</vt:lpstr>
      <vt:lpstr>Приложение 8</vt:lpstr>
      <vt:lpstr>Приложение 9</vt:lpstr>
      <vt:lpstr>Приложение 10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2023-01-31T11:34:39Z</cp:lastPrinted>
  <dcterms:created xsi:type="dcterms:W3CDTF">2016-06-27T10:52:24Z</dcterms:created>
  <dcterms:modified xsi:type="dcterms:W3CDTF">2023-08-30T10:24:30Z</dcterms:modified>
</cp:coreProperties>
</file>