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2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3" r:id="rId8"/>
    <sheet name="Приложение 9" sheetId="22" r:id="rId9"/>
    <sheet name="Приложение 10" sheetId="19" r:id="rId10"/>
    <sheet name="Приложение 11" sheetId="13" r:id="rId11"/>
  </sheets>
  <definedNames>
    <definedName name="_xlnm.Print_Area" localSheetId="1">'Приложение 2'!$A$1:$E$50</definedName>
    <definedName name="_xlnm.Print_Area" localSheetId="2">'Приложение 3'!$A$1:$B$34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F20" i="9"/>
  <c r="E29" i="1" l="1"/>
  <c r="D29"/>
  <c r="E30"/>
  <c r="D30"/>
  <c r="D32"/>
  <c r="H64" i="23"/>
  <c r="H70"/>
  <c r="H78"/>
  <c r="H71"/>
  <c r="H53"/>
  <c r="H42"/>
  <c r="H27"/>
  <c r="H17"/>
  <c r="F67" i="9"/>
  <c r="F53"/>
  <c r="G70" i="23"/>
  <c r="G78"/>
  <c r="G71"/>
  <c r="G53"/>
  <c r="G42"/>
  <c r="G27"/>
  <c r="G17"/>
  <c r="E67" i="9"/>
  <c r="E24"/>
  <c r="E38"/>
  <c r="F38"/>
  <c r="E35"/>
  <c r="F35"/>
  <c r="D77"/>
  <c r="G50" i="17"/>
  <c r="D27" i="9"/>
  <c r="G57" i="17"/>
  <c r="H14" i="23"/>
  <c r="E20" i="9"/>
  <c r="D35" i="1"/>
  <c r="H69" i="23" l="1"/>
  <c r="F49" i="9"/>
  <c r="G49" i="17"/>
  <c r="G30"/>
  <c r="D43" i="9"/>
  <c r="F15"/>
  <c r="G60" i="23"/>
  <c r="H50"/>
  <c r="G50"/>
  <c r="E15" i="9"/>
  <c r="C30" i="1"/>
  <c r="C48"/>
  <c r="C40"/>
  <c r="C39" s="1"/>
  <c r="G13" i="17"/>
  <c r="G41"/>
  <c r="G33" l="1"/>
  <c r="G64" l="1"/>
  <c r="C13" i="22" l="1"/>
  <c r="D13"/>
  <c r="E14" i="1"/>
  <c r="D14"/>
  <c r="C14"/>
  <c r="D87" i="9" l="1"/>
  <c r="D85"/>
  <c r="G93" i="17"/>
  <c r="G61"/>
  <c r="C47" i="1" l="1"/>
  <c r="F74" i="9"/>
  <c r="F72"/>
  <c r="E74"/>
  <c r="E72"/>
  <c r="D74"/>
  <c r="D72"/>
  <c r="D70"/>
  <c r="D48" i="1"/>
  <c r="D47" s="1"/>
  <c r="E48"/>
  <c r="E47" s="1"/>
  <c r="D37"/>
  <c r="E37"/>
  <c r="C37"/>
  <c r="D68" i="9" l="1"/>
  <c r="D67" s="1"/>
  <c r="C14" i="22"/>
  <c r="B13"/>
  <c r="F18" i="9"/>
  <c r="F14" s="1"/>
  <c r="F22"/>
  <c r="F25"/>
  <c r="F27"/>
  <c r="F24" s="1"/>
  <c r="F29"/>
  <c r="F36"/>
  <c r="F32"/>
  <c r="F31" s="1"/>
  <c r="F40"/>
  <c r="F39" s="1"/>
  <c r="F44"/>
  <c r="F43" s="1"/>
  <c r="F47"/>
  <c r="F46" s="1"/>
  <c r="F51"/>
  <c r="F50" s="1"/>
  <c r="F54"/>
  <c r="F56"/>
  <c r="F58"/>
  <c r="F65"/>
  <c r="F64" s="1"/>
  <c r="F78"/>
  <c r="F77" s="1"/>
  <c r="F76" s="1"/>
  <c r="E78"/>
  <c r="E77" s="1"/>
  <c r="E76" s="1"/>
  <c r="E65"/>
  <c r="E64" s="1"/>
  <c r="E58"/>
  <c r="E56"/>
  <c r="E54"/>
  <c r="E53" s="1"/>
  <c r="E49" s="1"/>
  <c r="E51"/>
  <c r="E50" s="1"/>
  <c r="E47"/>
  <c r="E46" s="1"/>
  <c r="E44"/>
  <c r="E43" s="1"/>
  <c r="E42" s="1"/>
  <c r="E40"/>
  <c r="E39" s="1"/>
  <c r="E36"/>
  <c r="E31"/>
  <c r="E29"/>
  <c r="E27"/>
  <c r="E25"/>
  <c r="E22"/>
  <c r="E18"/>
  <c r="E14" s="1"/>
  <c r="E13" s="1"/>
  <c r="D65"/>
  <c r="D64" s="1"/>
  <c r="D81"/>
  <c r="D62"/>
  <c r="D60"/>
  <c r="D58"/>
  <c r="D56"/>
  <c r="D54"/>
  <c r="D51"/>
  <c r="D50" s="1"/>
  <c r="D46"/>
  <c r="D42" s="1"/>
  <c r="D40"/>
  <c r="D39" s="1"/>
  <c r="D38" s="1"/>
  <c r="D36"/>
  <c r="D35" s="1"/>
  <c r="D32"/>
  <c r="D31" s="1"/>
  <c r="D29"/>
  <c r="D25"/>
  <c r="D22"/>
  <c r="D20"/>
  <c r="D18"/>
  <c r="G14" i="23"/>
  <c r="H35"/>
  <c r="H34" s="1"/>
  <c r="G35"/>
  <c r="G34" s="1"/>
  <c r="H39"/>
  <c r="H38" s="1"/>
  <c r="G39"/>
  <c r="G38" s="1"/>
  <c r="H61"/>
  <c r="H60" s="1"/>
  <c r="G61"/>
  <c r="H66"/>
  <c r="H65" s="1"/>
  <c r="G66"/>
  <c r="G65" s="1"/>
  <c r="H83"/>
  <c r="G84"/>
  <c r="G83" s="1"/>
  <c r="H84"/>
  <c r="H49"/>
  <c r="G49"/>
  <c r="G17" i="17"/>
  <c r="G12" s="1"/>
  <c r="G24"/>
  <c r="G27"/>
  <c r="G40"/>
  <c r="G46"/>
  <c r="G45" s="1"/>
  <c r="G60"/>
  <c r="G72"/>
  <c r="G71" s="1"/>
  <c r="F42" i="9" l="1"/>
  <c r="F13"/>
  <c r="E12"/>
  <c r="E97" s="1"/>
  <c r="D24"/>
  <c r="D14"/>
  <c r="D53"/>
  <c r="D49" s="1"/>
  <c r="D76"/>
  <c r="G69" i="23"/>
  <c r="G64" s="1"/>
  <c r="G13"/>
  <c r="G12" s="1"/>
  <c r="H13"/>
  <c r="H12" s="1"/>
  <c r="H87" s="1"/>
  <c r="G11" i="17"/>
  <c r="D14" i="22"/>
  <c r="B14"/>
  <c r="D45" i="1"/>
  <c r="E45"/>
  <c r="D43"/>
  <c r="D42" s="1"/>
  <c r="E43"/>
  <c r="E42" s="1"/>
  <c r="C43"/>
  <c r="D40"/>
  <c r="D39" s="1"/>
  <c r="E40"/>
  <c r="E39" s="1"/>
  <c r="D34"/>
  <c r="E35"/>
  <c r="E34" s="1"/>
  <c r="C35"/>
  <c r="C34" s="1"/>
  <c r="D13"/>
  <c r="E13"/>
  <c r="C13"/>
  <c r="E18"/>
  <c r="D18"/>
  <c r="C18"/>
  <c r="D26"/>
  <c r="D25" s="1"/>
  <c r="E26"/>
  <c r="E25" s="1"/>
  <c r="C26"/>
  <c r="C25" s="1"/>
  <c r="C28"/>
  <c r="D28"/>
  <c r="E28"/>
  <c r="E21"/>
  <c r="D21"/>
  <c r="C21"/>
  <c r="E23"/>
  <c r="D23"/>
  <c r="C23"/>
  <c r="C29"/>
  <c r="G87" i="23" l="1"/>
  <c r="F12" i="9"/>
  <c r="F97" s="1"/>
  <c r="E18" i="16" s="1"/>
  <c r="D13" i="9"/>
  <c r="C33" i="1"/>
  <c r="C32" s="1"/>
  <c r="C42"/>
  <c r="D20"/>
  <c r="D17" s="1"/>
  <c r="D12" s="1"/>
  <c r="E20"/>
  <c r="E17" s="1"/>
  <c r="E12" s="1"/>
  <c r="C20"/>
  <c r="C17" s="1"/>
  <c r="C12" s="1"/>
  <c r="D33"/>
  <c r="D18" i="16"/>
  <c r="E16" i="8" s="1"/>
  <c r="E33" i="1"/>
  <c r="E32" s="1"/>
  <c r="D12" i="9" l="1"/>
  <c r="D50" i="1"/>
  <c r="C50"/>
  <c r="E50"/>
  <c r="G103" i="17"/>
  <c r="G102" s="1"/>
  <c r="G77"/>
  <c r="G76" s="1"/>
  <c r="D97" i="9" l="1"/>
  <c r="G82" i="17"/>
  <c r="G81" s="1"/>
  <c r="G80" s="1"/>
  <c r="G75" s="1"/>
  <c r="G106" s="1"/>
  <c r="C14" i="16" l="1"/>
  <c r="D15" i="8" s="1"/>
  <c r="D14" i="16"/>
  <c r="D17" s="1"/>
  <c r="E14"/>
  <c r="D16" l="1"/>
  <c r="D15"/>
  <c r="E15" i="8"/>
  <c r="C17" i="16"/>
  <c r="C16"/>
  <c r="C15"/>
  <c r="E16"/>
  <c r="E15"/>
  <c r="F15" i="8"/>
  <c r="E17" i="16"/>
  <c r="E19"/>
  <c r="E20"/>
  <c r="F16" i="8"/>
  <c r="C18" i="16"/>
  <c r="E12"/>
  <c r="E13" s="1"/>
  <c r="E21"/>
  <c r="C20" l="1"/>
  <c r="C12"/>
  <c r="C13" s="1"/>
  <c r="D20"/>
  <c r="D12"/>
  <c r="D13" s="1"/>
  <c r="D21"/>
  <c r="D19"/>
  <c r="E14" i="8"/>
  <c r="F14"/>
  <c r="D16"/>
  <c r="D14" s="1"/>
  <c r="C19" i="16"/>
  <c r="C21"/>
</calcChain>
</file>

<file path=xl/sharedStrings.xml><?xml version="1.0" encoding="utf-8"?>
<sst xmlns="http://schemas.openxmlformats.org/spreadsheetml/2006/main" count="889" uniqueCount="359">
  <si>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</si>
  <si>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</si>
  <si>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</si>
  <si>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</si>
  <si>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</si>
  <si>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</si>
  <si>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</si>
  <si>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</si>
  <si>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</si>
  <si>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</si>
  <si>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</si>
  <si>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</si>
  <si>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182 1 06 06043 10 0000 110</t>
  </si>
  <si>
    <t>000 1 08 00000 00 0000 000</t>
  </si>
  <si>
    <t>ГОСУДАРСТВЕННАЯ ПОШЛИНА</t>
  </si>
  <si>
    <t>914 1 08 04020 01 0000 110</t>
  </si>
  <si>
    <t>000 1 11 00000 00 0000 000</t>
  </si>
  <si>
    <t>914 1 11 05035 10 0000 120</t>
  </si>
  <si>
    <t>000 2 00 00000 00 0000 000</t>
  </si>
  <si>
    <t>БЕЗВОЗМЕЗДНЫЕ ПОСТУПЛЕНИЯ</t>
  </si>
  <si>
    <t>000 2 02 00000 00 0000 000</t>
  </si>
  <si>
    <t>ВСЕГО: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</si>
  <si>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</si>
  <si>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</si>
  <si>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</si>
  <si>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</si>
  <si>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</si>
  <si>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</si>
  <si>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</si>
  <si>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</si>
  <si>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</si>
  <si>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Сабиновского  сельского поселения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</si>
  <si>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</si>
  <si>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</si>
  <si>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</si>
  <si>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</si>
  <si>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</si>
  <si>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</si>
  <si>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</si>
  <si>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182 1 01 02030 01 0000 110</t>
  </si>
  <si>
    <t>Администрация Сабиновского сельского поселения Лежневского муниципального района Ивановской области</t>
  </si>
  <si>
    <t>914 1 17 01050 10 0000 180</t>
  </si>
  <si>
    <t>914 1 17 05050 10 0000 180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</si>
  <si>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</si>
  <si>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</si>
  <si>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</si>
  <si>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</si>
  <si>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</si>
  <si>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</si>
  <si>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</si>
  <si>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</si>
  <si>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</si>
  <si>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</si>
  <si>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</si>
  <si>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</si>
  <si>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</si>
  <si>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</si>
  <si>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</si>
  <si>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</si>
  <si>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</si>
  <si>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</si>
  <si>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</si>
  <si>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</si>
  <si>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</si>
  <si>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</si>
  <si>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</si>
  <si>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</si>
  <si>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</si>
  <si>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</si>
  <si>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</si>
  <si>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</si>
  <si>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</si>
  <si>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</si>
  <si>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</si>
  <si>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01 05 02 01 10 0000 610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</si>
  <si>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</si>
  <si>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</si>
  <si>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</si>
  <si>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</si>
  <si>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</si>
  <si>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</si>
  <si>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</si>
  <si>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</si>
  <si>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</si>
  <si>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</si>
  <si>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</si>
  <si>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</si>
  <si>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</si>
  <si>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</si>
  <si>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</si>
  <si>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</si>
  <si>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</si>
  <si>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</si>
  <si>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</si>
  <si>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</si>
  <si>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</si>
  <si>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</si>
  <si>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</si>
  <si>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</si>
  <si>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</si>
  <si>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</si>
  <si>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</si>
  <si>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</si>
  <si>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</si>
  <si>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</si>
  <si>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</si>
  <si>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</si>
  <si>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</si>
  <si>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</si>
  <si>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</si>
  <si>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</si>
  <si>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</si>
  <si>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</si>
  <si>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</si>
  <si>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</si>
  <si>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</si>
  <si>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</si>
  <si>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</si>
  <si>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</si>
  <si>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</si>
  <si>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</si>
  <si>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</si>
  <si>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</si>
  <si>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</si>
  <si>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</si>
  <si>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</si>
  <si>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</si>
  <si>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</si>
  <si>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</si>
  <si>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</si>
  <si>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</si>
  <si>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</si>
  <si>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Приложение №9</t>
  </si>
  <si>
    <t>Приложение №10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</si>
  <si>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</si>
  <si>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</si>
  <si>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</si>
  <si>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</si>
  <si>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</si>
  <si>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</si>
  <si>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</si>
  <si>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</si>
  <si>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</si>
  <si>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</si>
  <si>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</si>
  <si>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</si>
  <si>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</si>
  <si>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</si>
  <si>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</si>
  <si>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</si>
  <si>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</si>
  <si>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</si>
  <si>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</si>
  <si>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</si>
  <si>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</si>
  <si>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</si>
  <si>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</si>
  <si>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</si>
  <si>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</si>
  <si>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</si>
  <si>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</si>
  <si>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</si>
  <si>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</si>
  <si>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</si>
  <si>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</si>
  <si>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</si>
  <si>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</si>
  <si>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 xml:space="preserve">Нормативы  отчислений  доходов 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</si>
  <si>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</si>
  <si>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</si>
  <si>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</si>
  <si>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</si>
  <si>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</si>
  <si>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</si>
  <si>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</si>
  <si>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</si>
  <si>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</si>
  <si>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</si>
  <si>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</si>
  <si>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</si>
  <si>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</si>
  <si>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</si>
  <si>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</si>
  <si>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</si>
  <si>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Прочие субсидии</t>
  </si>
  <si>
    <t>Субвенции бюджетам бюджетной системы Российской Федерации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</si>
  <si>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</si>
  <si>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</si>
  <si>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</si>
  <si>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</si>
  <si>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</si>
  <si>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</si>
  <si>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</si>
  <si>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</si>
  <si>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</si>
  <si>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</si>
  <si>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</si>
  <si>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</si>
  <si>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</si>
  <si>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</si>
  <si>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</si>
  <si>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</si>
  <si>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</si>
  <si>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</si>
  <si>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</si>
  <si>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</si>
  <si>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</si>
  <si>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</si>
  <si>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</si>
  <si>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</si>
  <si>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</si>
  <si>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</si>
  <si>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</si>
  <si>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</si>
  <si>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</si>
  <si>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</si>
  <si>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</si>
  <si>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</si>
  <si>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</si>
  <si>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</si>
  <si>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</si>
  <si>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</si>
  <si>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</si>
  <si>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</si>
  <si>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</si>
  <si>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Итого:</t>
  </si>
  <si>
    <t>Приложение №11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</si>
  <si>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</si>
  <si>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</si>
  <si>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</si>
  <si>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</si>
  <si>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</si>
  <si>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</si>
  <si>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</si>
  <si>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</si>
  <si>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</si>
  <si>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</si>
  <si>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</si>
  <si>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Перечень и коды главных администраторов доходов бюджета
Сабиновского сельского поселения на  2018 год  и плановый период 2019 и 2020 годов</t>
  </si>
  <si>
    <t>По осуществлению контроля за исполнением бюджета Сабиновского сельского поселения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</si>
  <si>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</si>
  <si>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</si>
  <si>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</si>
  <si>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</si>
  <si>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</si>
  <si>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</si>
  <si>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</si>
  <si>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</si>
  <si>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</si>
  <si>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</si>
  <si>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</si>
  <si>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</si>
  <si>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</si>
  <si>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</si>
  <si>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</si>
  <si>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</si>
  <si>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182 1 01 02030 01 0000 110</t>
  </si>
  <si>
    <t>2021 год</t>
  </si>
  <si>
    <t>914 2 02 15001 10 0000 150</t>
  </si>
  <si>
    <t xml:space="preserve">914 2 02 15002 10 0000 150 </t>
  </si>
  <si>
    <t xml:space="preserve">914 2 02 29999 10 0000 150 </t>
  </si>
  <si>
    <t>914 2 02 35118 10 0000 150</t>
  </si>
  <si>
    <t>914 2 02 35120 10 0000 150</t>
  </si>
  <si>
    <t>914 2 02 40014 10 0000 150</t>
  </si>
  <si>
    <t>914 2 19 60010 10 0000 150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</si>
  <si>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</si>
  <si>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</si>
  <si>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</si>
  <si>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</si>
  <si>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</si>
  <si>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</si>
  <si>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</si>
  <si>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</si>
  <si>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</si>
  <si>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</si>
  <si>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</si>
  <si>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</si>
  <si>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914 2 08 05000 10 0000 150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</si>
  <si>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</si>
  <si>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</si>
  <si>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</si>
  <si>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</si>
  <si>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</si>
  <si>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</si>
  <si>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 xml:space="preserve"> 914 1 13 02995 10 0000 130</t>
  </si>
  <si>
    <t>Обеспечение функций высшего должностного лица Сабиновского сельского поселения                                        (Иные бюджетные ассигнования)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</si>
  <si>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</si>
  <si>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</si>
  <si>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</si>
  <si>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</si>
  <si>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</si>
  <si>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</si>
  <si>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</si>
  <si>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Прочие доходы от компенсации затрат бюджетов сельских поселений
</t>
  </si>
  <si>
    <t xml:space="preserve">Невыясненные поступления, зачисляемые в бюджеты сельских поселений
</t>
  </si>
  <si>
    <t xml:space="preserve">Дотации бюджетам сельских поселений на выравнивание бюджетной обеспеченности
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</si>
  <si>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</si>
  <si>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 xml:space="preserve"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</si>
  <si>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</si>
  <si>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сельских поселений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</si>
  <si>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</si>
  <si>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</si>
  <si>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</si>
  <si>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Дотации бюджетам бюджетной системы Российской Федерации
</t>
  </si>
  <si>
    <t xml:space="preserve">Дотации бюджетам на поддержку мер по обеспечению сбалансированности бюджетов
</t>
  </si>
  <si>
    <t xml:space="preserve">Дотации бюджетам сельских поселений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</si>
  <si>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</si>
  <si>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</si>
  <si>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</si>
  <si>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</si>
  <si>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</si>
  <si>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Объем бюджетных ассигнований на финансовое обеспечение реализации муниципальных программ Сабиновского сельского поселения на 2020 год и плановый период 2021 и 2022 годов</t>
  </si>
  <si>
    <t xml:space="preserve">( Закупка товаров, работ и услуг для обеспечения государственных (муниципальных) нужд)
</t>
  </si>
  <si>
    <t>( Закупка товаров, работ и услуг для обеспечения государственных (муниципальных) нужд)</t>
  </si>
  <si>
    <t xml:space="preserve">Молодежная политика
</t>
  </si>
  <si>
    <t xml:space="preserve">Другие вопросы в области физической культуры и спорта
</t>
  </si>
  <si>
    <t xml:space="preserve">Обеспечение мероприятий в сфере культуры, организация культурного досуга </t>
  </si>
  <si>
    <t xml:space="preserve"> Обеспечение мероприятий в сфере культуры, организация культурного досуга
</t>
  </si>
  <si>
    <t xml:space="preserve"> Расходы на обеспечение деятельности органов исполнительной власти Российской Федерации, субъектов Российской Федерации и органов местного самоуправления, учреждений, осуществляющих руководство и управление в сфере физической культуры и спорта.
</t>
  </si>
  <si>
    <t>Молодежная политика</t>
  </si>
  <si>
    <t xml:space="preserve"> Расходы на оказание услуг (выполнение работ) по организации отдыха детей и молодежи, мероприятий в области молодежной политики, а также расходы организаций, осуществляющих обеспечение деятельности в области молодежной политики, оздоровления и отдыха детей.
</t>
  </si>
  <si>
    <t>Расходы на оказание услуг (выполнение работ) по организации отдыха детей и молодежи, мероприятий в области молодежной политики, а также расходы организаций, осуществляющих обеспечение деятельности в области молодежной политики, оздоровления и отдыха детей.</t>
  </si>
  <si>
    <t>Другие вопросы в области физической культуры и спорта</t>
  </si>
  <si>
    <t>Расходы на обеспечение деятельности органов исполнительной власти Российской Федерации, субъектов Российской Федерации и органов местного самоуправления, учреждений, осуществляющих руководство и управление в сфере физической культуры и спорта.</t>
  </si>
  <si>
    <t xml:space="preserve">КУЛЬТУРА, КИНЕМАТОГРАФИЯ
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</si>
  <si>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</t>
  </si>
  <si>
    <t xml:space="preserve">Обеспечение проведения выборов и референдумов
</t>
  </si>
  <si>
    <t xml:space="preserve"> Расходы, связанные с подготовкой и проведением выборов и референдумов в Российской Федерации
</t>
  </si>
  <si>
    <t>0110500020</t>
  </si>
  <si>
    <t>4190096014</t>
  </si>
  <si>
    <t xml:space="preserve"> Расходы, связанные с подготовкой и проведением выборов и референдумов в Российской Федерации</t>
  </si>
  <si>
    <t>Доходы  бюджета Сабиновского сельского поселения по кодам классификации доходов бюджетов на 2020год и на плановый период 2021 и 2022 годов</t>
  </si>
  <si>
    <t>в бюджет Сабиновского сельского поселения на 2020 год и на плановый период</t>
  </si>
  <si>
    <t>2021 и 2022 годов.</t>
  </si>
  <si>
    <t>2022год</t>
  </si>
  <si>
    <t>Источники внутреннего финансирования дефицита
бюджета  Сабиновского сельского поселения на 2020 год и плановый период 2021 и 2022 годов</t>
  </si>
  <si>
    <t>2022 год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</si>
  <si>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2020 год и плановый период 2021 и 2022 годов по кодам классификации источников финансирования дефицита бюджетов</t>
  </si>
  <si>
    <t>Ведомственная структура расходов бюджета Сабиновского сельского поселения на 2020 год</t>
  </si>
  <si>
    <t>Ведомственная структура расходов бюджета Сабиновского сельского поселения на плановый период 2021 и 2022 годов</t>
  </si>
  <si>
    <t>Межбюджетные трансферты, предоставляемые из бюджета Сабиновского сельского поселения в бюджет Лежневского муниципального района на 2020 год и плановый период 2021и 2022годов</t>
  </si>
  <si>
    <t>Программа муниципальных заимствований  Сабиновского сельского поселения на 2020 год и плановый период 2021 и 2022 годов</t>
  </si>
  <si>
    <t>Программа
муниципальных гарантий Сабиновского сельского поселения на 2020 год и плановый период 2021 и 2022 годов</t>
  </si>
  <si>
    <t>1.1. Перечень подлежащих предоставлению муниципальных гарантий Сабиновского сельского поселения на 2020 год и плановый период 2021 и 2022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</si>
  <si>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2020  год и плановый период 2021 и 2022 годов</t>
  </si>
  <si>
    <t xml:space="preserve"> 914 1 08 04020 01 1000 110</t>
  </si>
  <si>
    <t>Муниципальная программа «Развитие территории Сабиновского сельского поселения на 2020 -2022гг.»</t>
  </si>
  <si>
    <t>к решению Совета</t>
  </si>
  <si>
    <t>к  решению Совета</t>
  </si>
  <si>
    <t>4190096013</t>
  </si>
  <si>
    <t>Осуществление дорожной деятельности в отношении автомобильных дорог местного значения в границах населенных пунктов поселений, в части освещения</t>
  </si>
  <si>
    <t>от «26» декабря 2019 г.  № 30</t>
  </si>
  <si>
    <t>от«26» декабря 2019 г.  № 30</t>
  </si>
  <si>
    <t>(в редакции решения № 1 от 20.01.2020 г.)</t>
  </si>
  <si>
    <t>(в редакции решения № 6 от 20.02.2020 г.)</t>
  </si>
  <si>
    <t>914 2 04 05020 10 0000 150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</si>
  <si>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</si>
  <si>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914 2 07 05020 10 0000 150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</si>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</sst>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&quot;р.&quot;"/>
  </numFmts>
  <fonts count="2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8" fillId="0" borderId="0"/>
    <xf numFmtId="1" fontId="9" fillId="0" borderId="7">
      <alignment horizontal="center" vertical="center" wrapText="1" shrinkToFit="1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1" fillId="2" borderId="0">
      <alignment vertical="center"/>
    </xf>
    <xf numFmtId="0" fontId="12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vertical="center"/>
    </xf>
    <xf numFmtId="0" fontId="11" fillId="0" borderId="0">
      <alignment horizontal="center" vertical="center"/>
    </xf>
    <xf numFmtId="0" fontId="9" fillId="0" borderId="0">
      <alignment vertical="center"/>
    </xf>
    <xf numFmtId="0" fontId="9" fillId="0" borderId="0">
      <alignment horizontal="left" vertical="center" wrapText="1"/>
    </xf>
    <xf numFmtId="0" fontId="12" fillId="0" borderId="0">
      <alignment horizontal="center" vertical="center" wrapText="1"/>
    </xf>
    <xf numFmtId="0" fontId="9" fillId="0" borderId="8">
      <alignment vertical="center"/>
    </xf>
    <xf numFmtId="0" fontId="9" fillId="0" borderId="9">
      <alignment horizontal="center" vertical="center" wrapText="1"/>
    </xf>
    <xf numFmtId="0" fontId="9" fillId="0" borderId="10">
      <alignment horizontal="center" vertical="center" wrapText="1"/>
    </xf>
    <xf numFmtId="0" fontId="11" fillId="2" borderId="11">
      <alignment vertical="center"/>
    </xf>
    <xf numFmtId="49" fontId="14" fillId="0" borderId="9">
      <alignment vertical="center" wrapText="1"/>
    </xf>
    <xf numFmtId="0" fontId="11" fillId="2" borderId="12">
      <alignment vertical="center"/>
    </xf>
    <xf numFmtId="49" fontId="15" fillId="0" borderId="13">
      <alignment horizontal="left" vertical="center" wrapText="1" indent="1"/>
    </xf>
    <xf numFmtId="0" fontId="11" fillId="2" borderId="14">
      <alignment vertical="center"/>
    </xf>
    <xf numFmtId="0" fontId="11" fillId="0" borderId="0">
      <alignment vertical="center"/>
    </xf>
    <xf numFmtId="0" fontId="14" fillId="0" borderId="0">
      <alignment horizontal="left" vertical="center" wrapText="1"/>
    </xf>
    <xf numFmtId="0" fontId="12" fillId="0" borderId="0">
      <alignment vertical="center"/>
    </xf>
    <xf numFmtId="0" fontId="9" fillId="0" borderId="0">
      <alignment vertical="center" wrapText="1"/>
    </xf>
    <xf numFmtId="0" fontId="9" fillId="0" borderId="8">
      <alignment horizontal="left" vertical="center" wrapText="1"/>
    </xf>
    <xf numFmtId="0" fontId="9" fillId="0" borderId="15">
      <alignment horizontal="left" vertical="center" wrapText="1"/>
    </xf>
    <xf numFmtId="0" fontId="9" fillId="0" borderId="12">
      <alignment vertical="center" wrapText="1"/>
    </xf>
    <xf numFmtId="0" fontId="9" fillId="0" borderId="16">
      <alignment horizontal="center" vertical="center" wrapText="1"/>
    </xf>
    <xf numFmtId="1" fontId="14" fillId="0" borderId="9">
      <alignment horizontal="center" vertical="center" shrinkToFit="1"/>
      <protection locked="0"/>
    </xf>
    <xf numFmtId="0" fontId="11" fillId="2" borderId="15">
      <alignment vertical="center"/>
    </xf>
    <xf numFmtId="1" fontId="15" fillId="0" borderId="9">
      <alignment horizontal="center" vertical="center" shrinkToFit="1"/>
    </xf>
    <xf numFmtId="0" fontId="11" fillId="2" borderId="0">
      <alignment vertical="center" shrinkToFit="1"/>
    </xf>
    <xf numFmtId="49" fontId="9" fillId="0" borderId="0">
      <alignment vertical="center" wrapText="1"/>
    </xf>
    <xf numFmtId="49" fontId="9" fillId="0" borderId="12">
      <alignment vertical="center" wrapText="1"/>
    </xf>
    <xf numFmtId="4" fontId="14" fillId="0" borderId="9">
      <alignment horizontal="right" vertical="center" shrinkToFit="1"/>
      <protection locked="0"/>
    </xf>
    <xf numFmtId="4" fontId="15" fillId="0" borderId="9">
      <alignment horizontal="right" vertical="center" shrinkToFit="1"/>
    </xf>
    <xf numFmtId="0" fontId="16" fillId="0" borderId="0">
      <alignment horizontal="center" vertical="center" wrapText="1"/>
    </xf>
    <xf numFmtId="0" fontId="9" fillId="0" borderId="17">
      <alignment vertical="center"/>
    </xf>
    <xf numFmtId="0" fontId="9" fillId="0" borderId="18">
      <alignment horizontal="right" vertical="center"/>
    </xf>
    <xf numFmtId="0" fontId="9" fillId="0" borderId="8">
      <alignment horizontal="right" vertical="center"/>
    </xf>
    <xf numFmtId="0" fontId="9" fillId="0" borderId="16">
      <alignment horizontal="center" vertical="center"/>
    </xf>
    <xf numFmtId="49" fontId="9" fillId="0" borderId="19">
      <alignment horizontal="center" vertical="center"/>
    </xf>
    <xf numFmtId="0" fontId="9" fillId="0" borderId="7">
      <alignment horizontal="center" vertical="center"/>
    </xf>
    <xf numFmtId="1" fontId="9" fillId="0" borderId="7">
      <alignment horizontal="center" vertical="center"/>
    </xf>
    <xf numFmtId="1" fontId="9" fillId="0" borderId="7">
      <alignment horizontal="center" vertical="center" shrinkToFit="1"/>
    </xf>
    <xf numFmtId="49" fontId="9" fillId="0" borderId="7">
      <alignment horizontal="center" vertical="center"/>
    </xf>
    <xf numFmtId="0" fontId="9" fillId="0" borderId="20">
      <alignment horizontal="center" vertical="center"/>
    </xf>
    <xf numFmtId="0" fontId="9" fillId="0" borderId="21">
      <alignment vertical="center"/>
    </xf>
    <xf numFmtId="0" fontId="9" fillId="0" borderId="9">
      <alignment horizontal="center" vertical="center" wrapText="1"/>
    </xf>
    <xf numFmtId="0" fontId="9" fillId="0" borderId="22">
      <alignment horizontal="center" vertical="center" wrapText="1"/>
    </xf>
    <xf numFmtId="0" fontId="17" fillId="0" borderId="8">
      <alignment horizontal="right" vertical="center"/>
    </xf>
    <xf numFmtId="0" fontId="18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9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0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19" fillId="0" borderId="0" xfId="0" applyFont="1" applyFill="1"/>
    <xf numFmtId="0" fontId="19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vertical="top"/>
    </xf>
    <xf numFmtId="0" fontId="0" fillId="0" borderId="0" xfId="0"/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19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wrapText="1"/>
    </xf>
    <xf numFmtId="43" fontId="21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2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2" fontId="20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43" fontId="22" fillId="0" borderId="1" xfId="0" applyNumberFormat="1" applyFont="1" applyBorder="1" applyAlignment="1">
      <alignment horizontal="center" vertical="top" wrapText="1"/>
    </xf>
    <xf numFmtId="0" fontId="22" fillId="0" borderId="0" xfId="0" applyFont="1" applyAlignment="1"/>
    <xf numFmtId="0" fontId="0" fillId="0" borderId="0" xfId="0"/>
    <xf numFmtId="0" fontId="2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0" xfId="0"/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43" fontId="2" fillId="0" borderId="1" xfId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43" fontId="21" fillId="0" borderId="1" xfId="1" applyFont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19" fillId="0" borderId="0" xfId="0" applyNumberFormat="1" applyFont="1"/>
    <xf numFmtId="164" fontId="0" fillId="0" borderId="0" xfId="0" applyNumberFormat="1" applyAlignment="1">
      <alignment vertical="top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/>
    </xf>
    <xf numFmtId="43" fontId="20" fillId="0" borderId="1" xfId="0" applyNumberFormat="1" applyFont="1" applyFill="1" applyBorder="1" applyAlignment="1">
      <alignment vertical="top"/>
    </xf>
    <xf numFmtId="43" fontId="2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43" fontId="20" fillId="0" borderId="1" xfId="0" applyNumberFormat="1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6" xfId="0" applyFont="1" applyFill="1" applyBorder="1" applyAlignment="1">
      <alignment vertical="top" wrapText="1"/>
    </xf>
    <xf numFmtId="43" fontId="19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wrapText="1"/>
    </xf>
    <xf numFmtId="43" fontId="21" fillId="3" borderId="1" xfId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wrapText="1"/>
    </xf>
    <xf numFmtId="43" fontId="2" fillId="3" borderId="1" xfId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 applyFill="1"/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0" fillId="3" borderId="1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 wrapText="1"/>
    </xf>
    <xf numFmtId="0" fontId="2" fillId="3" borderId="2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3" fontId="2" fillId="3" borderId="3" xfId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/>
    </xf>
    <xf numFmtId="49" fontId="23" fillId="0" borderId="0" xfId="0" applyNumberFormat="1" applyFont="1" applyAlignment="1">
      <alignment horizontal="center" vertical="top"/>
    </xf>
    <xf numFmtId="43" fontId="23" fillId="0" borderId="0" xfId="0" applyNumberFormat="1" applyFont="1" applyAlignment="1">
      <alignment vertical="top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3" fontId="20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9" fontId="1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7" xfId="0" applyBorder="1" applyAlignment="1">
      <alignment horizontal="center" wrapText="1"/>
    </xf>
    <xf numFmtId="0" fontId="0" fillId="0" borderId="27" xfId="0" applyBorder="1" applyAlignment="1">
      <alignment horizontal="center" vertical="top"/>
    </xf>
    <xf numFmtId="0" fontId="0" fillId="0" borderId="27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3" fontId="1" fillId="0" borderId="23" xfId="1" applyFont="1" applyFill="1" applyBorder="1" applyAlignment="1">
      <alignment horizontal="center"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right" vertical="top"/>
    </xf>
    <xf numFmtId="43" fontId="2" fillId="0" borderId="2" xfId="1" applyFont="1" applyFill="1" applyBorder="1" applyAlignment="1">
      <alignment horizontal="center" vertical="top" wrapText="1"/>
    </xf>
    <xf numFmtId="43" fontId="2" fillId="0" borderId="3" xfId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43" fontId="1" fillId="3" borderId="1" xfId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right" vertical="top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H6" sqref="H6:M6"/>
    </sheetView>
  </sheetViews>
  <sheetFormatPr defaultRowHeight="15"/>
  <cols>
    <col min="1" max="1" width="14.42578125" customWidth="1"/>
    <col min="2" max="2" width="18" customWidth="1"/>
  </cols>
  <sheetData>
    <row r="1" spans="1:13" ht="15.75">
      <c r="H1" s="167" t="s">
        <v>30</v>
      </c>
      <c r="I1" s="167"/>
      <c r="J1" s="167"/>
      <c r="K1" s="167"/>
      <c r="L1" s="167"/>
      <c r="M1" s="167"/>
    </row>
    <row r="2" spans="1:13" ht="15.75">
      <c r="H2" s="164" t="s">
        <v>347</v>
      </c>
      <c r="I2" s="164"/>
      <c r="J2" s="164"/>
      <c r="K2" s="164"/>
      <c r="L2" s="164"/>
      <c r="M2" s="164"/>
    </row>
    <row r="3" spans="1:13" ht="15.75">
      <c r="H3" s="164" t="s">
        <v>31</v>
      </c>
      <c r="I3" s="164"/>
      <c r="J3" s="164"/>
      <c r="K3" s="164"/>
      <c r="L3" s="164"/>
      <c r="M3" s="164"/>
    </row>
    <row r="4" spans="1:13" ht="15.75">
      <c r="H4" s="164" t="s">
        <v>22</v>
      </c>
      <c r="I4" s="164"/>
      <c r="J4" s="164"/>
      <c r="K4" s="164"/>
      <c r="L4" s="164"/>
      <c r="M4" s="164"/>
    </row>
    <row r="5" spans="1:13" ht="15.75">
      <c r="H5" s="164" t="s">
        <v>23</v>
      </c>
      <c r="I5" s="164"/>
      <c r="J5" s="164"/>
      <c r="K5" s="164"/>
      <c r="L5" s="164"/>
      <c r="M5" s="164"/>
    </row>
    <row r="6" spans="1:13" ht="15.75">
      <c r="H6" s="164" t="s">
        <v>351</v>
      </c>
      <c r="I6" s="164"/>
      <c r="J6" s="164"/>
      <c r="K6" s="164"/>
      <c r="L6" s="164"/>
      <c r="M6" s="164"/>
    </row>
    <row r="8" spans="1:13" ht="15.75">
      <c r="A8" s="165" t="s">
        <v>167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</row>
    <row r="9" spans="1:13" ht="18.75" customHeight="1">
      <c r="A9" s="166" t="s">
        <v>332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</row>
    <row r="10" spans="1:13" ht="15.75">
      <c r="A10" s="165" t="s">
        <v>333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</row>
    <row r="11" spans="1:13" ht="15.75">
      <c r="C11" s="37"/>
      <c r="D11" s="37"/>
    </row>
    <row r="12" spans="1:13" ht="15.75">
      <c r="A12" s="167" t="s">
        <v>29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</row>
    <row r="13" spans="1:13" ht="21.75" customHeight="1">
      <c r="A13" s="168" t="s">
        <v>24</v>
      </c>
      <c r="B13" s="168"/>
      <c r="C13" s="168"/>
      <c r="D13" s="168"/>
      <c r="E13" s="168"/>
      <c r="F13" s="168"/>
      <c r="G13" s="168"/>
      <c r="H13" s="168"/>
      <c r="I13" s="168" t="s">
        <v>25</v>
      </c>
      <c r="J13" s="168"/>
      <c r="K13" s="168"/>
      <c r="L13" s="168"/>
      <c r="M13" s="168"/>
    </row>
    <row r="14" spans="1:13" ht="15.75">
      <c r="A14" s="169">
        <v>1</v>
      </c>
      <c r="B14" s="169"/>
      <c r="C14" s="169"/>
      <c r="D14" s="169"/>
      <c r="E14" s="169"/>
      <c r="F14" s="169"/>
      <c r="G14" s="169"/>
      <c r="H14" s="169"/>
      <c r="I14" s="169">
        <v>2</v>
      </c>
      <c r="J14" s="169"/>
      <c r="K14" s="169"/>
      <c r="L14" s="169"/>
      <c r="M14" s="169"/>
    </row>
    <row r="15" spans="1:13" ht="18" customHeight="1">
      <c r="A15" s="170" t="s">
        <v>27</v>
      </c>
      <c r="B15" s="170"/>
      <c r="C15" s="170"/>
      <c r="D15" s="170"/>
      <c r="E15" s="170"/>
      <c r="F15" s="170"/>
      <c r="G15" s="170"/>
      <c r="H15" s="170"/>
      <c r="I15" s="171">
        <v>1</v>
      </c>
      <c r="J15" s="171"/>
      <c r="K15" s="171"/>
      <c r="L15" s="171"/>
      <c r="M15" s="171"/>
    </row>
    <row r="16" spans="1:13" ht="15.75" customHeight="1">
      <c r="A16" s="170" t="s">
        <v>26</v>
      </c>
      <c r="B16" s="170"/>
      <c r="C16" s="170"/>
      <c r="D16" s="170"/>
      <c r="E16" s="170"/>
      <c r="F16" s="170"/>
      <c r="G16" s="170"/>
      <c r="H16" s="170"/>
      <c r="I16" s="171">
        <v>1</v>
      </c>
      <c r="J16" s="171"/>
      <c r="K16" s="171"/>
      <c r="L16" s="171"/>
      <c r="M16" s="171"/>
    </row>
    <row r="17" spans="1:2" ht="15.75">
      <c r="A17" s="38"/>
      <c r="B17" s="33"/>
    </row>
    <row r="18" spans="1:2" ht="15.75">
      <c r="A18" s="2"/>
    </row>
  </sheetData>
  <mergeCells count="18">
    <mergeCell ref="A12:M12"/>
    <mergeCell ref="A13:H13"/>
    <mergeCell ref="A14:H14"/>
    <mergeCell ref="A16:H16"/>
    <mergeCell ref="A15:H15"/>
    <mergeCell ref="I16:M16"/>
    <mergeCell ref="I15:M15"/>
    <mergeCell ref="I14:M14"/>
    <mergeCell ref="I13:M13"/>
    <mergeCell ref="H6:M6"/>
    <mergeCell ref="A10:M10"/>
    <mergeCell ref="A9:M9"/>
    <mergeCell ref="A8:M8"/>
    <mergeCell ref="H1:M1"/>
    <mergeCell ref="H2:M2"/>
    <mergeCell ref="H3:M3"/>
    <mergeCell ref="H4:M4"/>
    <mergeCell ref="H5:M5"/>
  </mergeCells>
  <phoneticPr fontId="7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E19" sqref="E19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167" t="s">
        <v>133</v>
      </c>
      <c r="B1" s="167"/>
      <c r="C1" s="167"/>
      <c r="D1" s="167"/>
    </row>
    <row r="2" spans="1:8" ht="15.75">
      <c r="A2" s="164" t="s">
        <v>347</v>
      </c>
      <c r="B2" s="164"/>
      <c r="C2" s="164"/>
      <c r="D2" s="164"/>
    </row>
    <row r="3" spans="1:8" ht="15.75">
      <c r="A3" s="164" t="s">
        <v>31</v>
      </c>
      <c r="B3" s="164"/>
      <c r="C3" s="164"/>
      <c r="D3" s="164"/>
    </row>
    <row r="4" spans="1:8" ht="15.75">
      <c r="A4" s="164" t="s">
        <v>22</v>
      </c>
      <c r="B4" s="164"/>
      <c r="C4" s="164"/>
      <c r="D4" s="164"/>
    </row>
    <row r="5" spans="1:8" ht="15.75">
      <c r="A5" s="164" t="s">
        <v>23</v>
      </c>
      <c r="B5" s="164"/>
      <c r="C5" s="164"/>
      <c r="D5" s="164"/>
    </row>
    <row r="6" spans="1:8" ht="15.75">
      <c r="A6" s="164" t="s">
        <v>351</v>
      </c>
      <c r="B6" s="164"/>
      <c r="C6" s="164"/>
      <c r="D6" s="164"/>
      <c r="E6" s="15"/>
      <c r="F6" s="15"/>
      <c r="G6" s="15"/>
      <c r="H6" s="15"/>
    </row>
    <row r="8" spans="1:8" ht="32.25" customHeight="1">
      <c r="A8" s="184" t="s">
        <v>341</v>
      </c>
      <c r="B8" s="184"/>
      <c r="C8" s="184"/>
      <c r="D8" s="184"/>
    </row>
    <row r="10" spans="1:8" ht="15.75">
      <c r="A10" s="175" t="s">
        <v>111</v>
      </c>
      <c r="B10" s="172" t="s">
        <v>112</v>
      </c>
      <c r="C10" s="173"/>
      <c r="D10" s="174"/>
    </row>
    <row r="11" spans="1:8" ht="15.75">
      <c r="A11" s="176"/>
      <c r="B11" s="120" t="s">
        <v>149</v>
      </c>
      <c r="C11" s="120" t="s">
        <v>257</v>
      </c>
      <c r="D11" s="120" t="s">
        <v>336</v>
      </c>
    </row>
    <row r="12" spans="1:8" ht="15.75">
      <c r="A12" s="7">
        <v>1</v>
      </c>
      <c r="B12" s="7">
        <v>2</v>
      </c>
      <c r="C12" s="7">
        <v>2</v>
      </c>
      <c r="D12" s="7">
        <v>2</v>
      </c>
    </row>
    <row r="13" spans="1:8" ht="38.25" customHeight="1">
      <c r="A13" s="8" t="s">
        <v>113</v>
      </c>
      <c r="B13" s="7">
        <v>0</v>
      </c>
      <c r="C13" s="7">
        <v>0</v>
      </c>
      <c r="D13" s="7">
        <v>0</v>
      </c>
    </row>
    <row r="14" spans="1:8" ht="15.75">
      <c r="A14" s="9" t="s">
        <v>114</v>
      </c>
      <c r="B14" s="3">
        <v>0</v>
      </c>
      <c r="C14" s="3">
        <v>0</v>
      </c>
      <c r="D14" s="3">
        <v>0</v>
      </c>
    </row>
    <row r="15" spans="1:8" ht="15.75">
      <c r="A15" s="9" t="s">
        <v>115</v>
      </c>
      <c r="B15" s="3">
        <v>0</v>
      </c>
      <c r="C15" s="3">
        <v>0</v>
      </c>
      <c r="D15" s="3">
        <v>0</v>
      </c>
    </row>
    <row r="16" spans="1:8" ht="31.5">
      <c r="A16" s="8" t="s">
        <v>116</v>
      </c>
      <c r="B16" s="7">
        <v>0</v>
      </c>
      <c r="C16" s="7">
        <v>0</v>
      </c>
      <c r="D16" s="7">
        <v>0</v>
      </c>
    </row>
    <row r="17" spans="1:4" ht="15.75">
      <c r="A17" s="9" t="s">
        <v>115</v>
      </c>
      <c r="B17" s="3">
        <v>0</v>
      </c>
      <c r="C17" s="3">
        <v>0</v>
      </c>
      <c r="D17" s="3">
        <v>0</v>
      </c>
    </row>
    <row r="18" spans="1:4" ht="15.75">
      <c r="A18" s="8" t="s">
        <v>117</v>
      </c>
      <c r="B18" s="7">
        <v>0</v>
      </c>
      <c r="C18" s="7">
        <v>0</v>
      </c>
      <c r="D18" s="7">
        <v>0</v>
      </c>
    </row>
    <row r="19" spans="1:4" ht="15.75">
      <c r="A19" s="9" t="s">
        <v>114</v>
      </c>
      <c r="B19" s="3">
        <v>0</v>
      </c>
      <c r="C19" s="3">
        <v>0</v>
      </c>
      <c r="D19" s="3">
        <v>0</v>
      </c>
    </row>
    <row r="20" spans="1:4" ht="15.75">
      <c r="A20" s="9" t="s">
        <v>115</v>
      </c>
      <c r="B20" s="3">
        <v>0</v>
      </c>
      <c r="C20" s="3">
        <v>0</v>
      </c>
      <c r="D20" s="3">
        <v>0</v>
      </c>
    </row>
    <row r="21" spans="1:4" ht="31.5">
      <c r="A21" s="8" t="s">
        <v>118</v>
      </c>
      <c r="B21" s="7">
        <v>0</v>
      </c>
      <c r="C21" s="7">
        <v>0</v>
      </c>
      <c r="D21" s="7">
        <v>0</v>
      </c>
    </row>
    <row r="22" spans="1:4" ht="15.75">
      <c r="A22" s="9" t="s">
        <v>119</v>
      </c>
      <c r="B22" s="3">
        <v>0</v>
      </c>
      <c r="C22" s="3">
        <v>0</v>
      </c>
      <c r="D22" s="3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J17" sqref="J17"/>
    </sheetView>
  </sheetViews>
  <sheetFormatPr defaultRowHeight="15"/>
  <cols>
    <col min="2" max="2" width="16.7109375" customWidth="1"/>
    <col min="3" max="3" width="23.7109375" customWidth="1"/>
    <col min="4" max="4" width="26.5703125" customWidth="1"/>
    <col min="5" max="5" width="15.5703125" customWidth="1"/>
    <col min="6" max="6" width="13.42578125" customWidth="1"/>
    <col min="7" max="7" width="19.85546875" customWidth="1"/>
  </cols>
  <sheetData>
    <row r="1" spans="1:7" ht="15.75">
      <c r="A1" s="167" t="s">
        <v>226</v>
      </c>
      <c r="B1" s="167"/>
      <c r="C1" s="167"/>
      <c r="D1" s="167"/>
      <c r="E1" s="167"/>
      <c r="F1" s="167"/>
      <c r="G1" s="167"/>
    </row>
    <row r="2" spans="1:7" ht="15.75">
      <c r="A2" s="164" t="s">
        <v>348</v>
      </c>
      <c r="B2" s="164"/>
      <c r="C2" s="164"/>
      <c r="D2" s="164"/>
      <c r="E2" s="164"/>
      <c r="F2" s="164"/>
      <c r="G2" s="164"/>
    </row>
    <row r="3" spans="1:7" ht="15.75">
      <c r="A3" s="164" t="s">
        <v>31</v>
      </c>
      <c r="B3" s="164"/>
      <c r="C3" s="164"/>
      <c r="D3" s="164"/>
      <c r="E3" s="164"/>
      <c r="F3" s="164"/>
      <c r="G3" s="164"/>
    </row>
    <row r="4" spans="1:7" ht="15.75">
      <c r="A4" s="164" t="s">
        <v>22</v>
      </c>
      <c r="B4" s="164"/>
      <c r="C4" s="164"/>
      <c r="D4" s="164"/>
      <c r="E4" s="164"/>
      <c r="F4" s="164"/>
      <c r="G4" s="164"/>
    </row>
    <row r="5" spans="1:7" ht="15.75">
      <c r="A5" s="164" t="s">
        <v>23</v>
      </c>
      <c r="B5" s="164"/>
      <c r="C5" s="164"/>
      <c r="D5" s="164"/>
      <c r="E5" s="164"/>
      <c r="F5" s="164"/>
      <c r="G5" s="164"/>
    </row>
    <row r="6" spans="1:7" ht="15.75">
      <c r="A6" s="164" t="s">
        <v>351</v>
      </c>
      <c r="B6" s="164"/>
      <c r="C6" s="164"/>
      <c r="D6" s="164"/>
      <c r="E6" s="164"/>
      <c r="F6" s="164"/>
      <c r="G6" s="164"/>
    </row>
    <row r="7" spans="1:7">
      <c r="A7" s="241"/>
      <c r="B7" s="241"/>
      <c r="C7" s="241"/>
      <c r="D7" s="241"/>
      <c r="E7" s="241"/>
      <c r="F7" s="241"/>
      <c r="G7" s="241"/>
    </row>
    <row r="8" spans="1:7" ht="36.75" customHeight="1">
      <c r="A8" s="166" t="s">
        <v>342</v>
      </c>
      <c r="B8" s="246"/>
      <c r="C8" s="246"/>
      <c r="D8" s="246"/>
      <c r="E8" s="246"/>
      <c r="F8" s="246"/>
      <c r="G8" s="246"/>
    </row>
    <row r="9" spans="1:7" ht="30.75" customHeight="1">
      <c r="A9" s="166" t="s">
        <v>343</v>
      </c>
      <c r="B9" s="166"/>
      <c r="C9" s="166"/>
      <c r="D9" s="166"/>
      <c r="E9" s="166"/>
      <c r="F9" s="166"/>
      <c r="G9" s="166"/>
    </row>
    <row r="11" spans="1:7" ht="35.25" customHeight="1">
      <c r="A11" s="242" t="s">
        <v>128</v>
      </c>
      <c r="B11" s="242" t="s">
        <v>120</v>
      </c>
      <c r="C11" s="242" t="s">
        <v>127</v>
      </c>
      <c r="D11" s="3" t="s">
        <v>126</v>
      </c>
      <c r="E11" s="242" t="s">
        <v>125</v>
      </c>
      <c r="F11" s="242" t="s">
        <v>124</v>
      </c>
      <c r="G11" s="242" t="s">
        <v>123</v>
      </c>
    </row>
    <row r="12" spans="1:7" ht="31.5">
      <c r="A12" s="242"/>
      <c r="B12" s="242"/>
      <c r="C12" s="242"/>
      <c r="D12" s="3" t="s">
        <v>121</v>
      </c>
      <c r="E12" s="242"/>
      <c r="F12" s="242"/>
      <c r="G12" s="242"/>
    </row>
    <row r="13" spans="1:7" ht="15.7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ht="15.75">
      <c r="A14" s="4">
        <v>1</v>
      </c>
      <c r="B14" s="4" t="s">
        <v>122</v>
      </c>
      <c r="C14" s="4" t="s">
        <v>122</v>
      </c>
      <c r="D14" s="4">
        <v>0</v>
      </c>
      <c r="E14" s="4">
        <v>0</v>
      </c>
      <c r="F14" s="4">
        <v>0</v>
      </c>
      <c r="G14" s="4" t="s">
        <v>122</v>
      </c>
    </row>
    <row r="16" spans="1:7" ht="42" customHeight="1">
      <c r="A16" s="166" t="s">
        <v>344</v>
      </c>
      <c r="B16" s="166"/>
      <c r="C16" s="166"/>
      <c r="D16" s="166"/>
      <c r="E16" s="166"/>
      <c r="F16" s="166"/>
      <c r="G16" s="166"/>
    </row>
    <row r="18" spans="1:7" ht="46.5" customHeight="1">
      <c r="A18" s="242" t="s">
        <v>131</v>
      </c>
      <c r="B18" s="242"/>
      <c r="C18" s="242"/>
      <c r="D18" s="242" t="s">
        <v>129</v>
      </c>
      <c r="E18" s="242"/>
      <c r="F18" s="242"/>
      <c r="G18" s="242"/>
    </row>
    <row r="19" spans="1:7" ht="15.75">
      <c r="A19" s="242">
        <v>1</v>
      </c>
      <c r="B19" s="242"/>
      <c r="C19" s="242"/>
      <c r="D19" s="242">
        <v>2</v>
      </c>
      <c r="E19" s="242"/>
      <c r="F19" s="242"/>
      <c r="G19" s="242"/>
    </row>
    <row r="20" spans="1:7" ht="50.25" customHeight="1">
      <c r="A20" s="242" t="s">
        <v>130</v>
      </c>
      <c r="B20" s="242"/>
      <c r="C20" s="242"/>
      <c r="D20" s="243">
        <v>0</v>
      </c>
      <c r="E20" s="244"/>
      <c r="F20" s="244"/>
      <c r="G20" s="245"/>
    </row>
  </sheetData>
  <mergeCells count="22"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  <mergeCell ref="A6:G6"/>
    <mergeCell ref="A7:G7"/>
    <mergeCell ref="A1:G1"/>
    <mergeCell ref="A5:G5"/>
    <mergeCell ref="A4:G4"/>
    <mergeCell ref="A3:G3"/>
    <mergeCell ref="A2:G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4"/>
  <sheetViews>
    <sheetView topLeftCell="A4" workbookViewId="0">
      <selection activeCell="I31" sqref="I31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9" width="14.7109375" bestFit="1" customWidth="1"/>
  </cols>
  <sheetData>
    <row r="1" spans="1:9" ht="15.75">
      <c r="A1" s="167" t="s">
        <v>32</v>
      </c>
      <c r="B1" s="167"/>
      <c r="C1" s="167"/>
      <c r="D1" s="167"/>
      <c r="E1" s="167"/>
    </row>
    <row r="2" spans="1:9" ht="15.75">
      <c r="A2" s="164" t="s">
        <v>348</v>
      </c>
      <c r="B2" s="164"/>
      <c r="C2" s="164"/>
      <c r="D2" s="164"/>
      <c r="E2" s="164"/>
    </row>
    <row r="3" spans="1:9" ht="15.75">
      <c r="A3" s="164" t="s">
        <v>31</v>
      </c>
      <c r="B3" s="164"/>
      <c r="C3" s="164"/>
      <c r="D3" s="164"/>
      <c r="E3" s="164"/>
    </row>
    <row r="4" spans="1:9" ht="15.75">
      <c r="A4" s="164" t="s">
        <v>22</v>
      </c>
      <c r="B4" s="164"/>
      <c r="C4" s="164"/>
      <c r="D4" s="164"/>
      <c r="E4" s="164"/>
    </row>
    <row r="5" spans="1:9" ht="15.75">
      <c r="A5" s="164" t="s">
        <v>23</v>
      </c>
      <c r="B5" s="164"/>
      <c r="C5" s="164"/>
      <c r="D5" s="164"/>
      <c r="E5" s="164"/>
    </row>
    <row r="6" spans="1:9" ht="15.75">
      <c r="A6" s="164" t="s">
        <v>352</v>
      </c>
      <c r="B6" s="164"/>
      <c r="C6" s="164"/>
      <c r="D6" s="164"/>
      <c r="E6" s="164"/>
    </row>
    <row r="7" spans="1:9" ht="15.75">
      <c r="B7" s="2"/>
    </row>
    <row r="8" spans="1:9" ht="30" customHeight="1">
      <c r="A8" s="166" t="s">
        <v>331</v>
      </c>
      <c r="B8" s="166"/>
      <c r="C8" s="166"/>
      <c r="D8" s="166"/>
      <c r="E8" s="166"/>
    </row>
    <row r="9" spans="1:9" ht="30.75" customHeight="1">
      <c r="A9" s="179"/>
      <c r="B9" s="179"/>
      <c r="C9" s="179"/>
      <c r="D9" s="179"/>
      <c r="E9" s="179"/>
    </row>
    <row r="10" spans="1:9" ht="15.75">
      <c r="A10" s="177" t="s">
        <v>0</v>
      </c>
      <c r="B10" s="175" t="s">
        <v>1</v>
      </c>
      <c r="C10" s="172" t="s">
        <v>48</v>
      </c>
      <c r="D10" s="173"/>
      <c r="E10" s="174"/>
    </row>
    <row r="11" spans="1:9" ht="15.75">
      <c r="A11" s="178"/>
      <c r="B11" s="176"/>
      <c r="C11" s="120" t="s">
        <v>149</v>
      </c>
      <c r="D11" s="120" t="s">
        <v>257</v>
      </c>
      <c r="E11" s="120" t="s">
        <v>334</v>
      </c>
    </row>
    <row r="12" spans="1:9" ht="16.5" customHeight="1">
      <c r="A12" s="21" t="s">
        <v>2</v>
      </c>
      <c r="B12" s="5" t="s">
        <v>3</v>
      </c>
      <c r="C12" s="18">
        <f>C13+C17+C25+C28</f>
        <v>2752839.65</v>
      </c>
      <c r="D12" s="36">
        <f t="shared" ref="D12:E12" si="0">D13+D17+D25+D28</f>
        <v>2610480</v>
      </c>
      <c r="E12" s="36">
        <f t="shared" si="0"/>
        <v>2612980</v>
      </c>
      <c r="G12" s="16"/>
      <c r="H12" s="16"/>
      <c r="I12" s="16"/>
    </row>
    <row r="13" spans="1:9" s="20" customFormat="1" ht="16.5" customHeight="1">
      <c r="A13" s="25" t="s">
        <v>169</v>
      </c>
      <c r="B13" s="5" t="s">
        <v>170</v>
      </c>
      <c r="C13" s="24">
        <f>C14</f>
        <v>1575000</v>
      </c>
      <c r="D13" s="36">
        <f t="shared" ref="D13:E13" si="1">D14</f>
        <v>1570000</v>
      </c>
      <c r="E13" s="36">
        <f t="shared" si="1"/>
        <v>1572500</v>
      </c>
      <c r="I13" s="16"/>
    </row>
    <row r="14" spans="1:9" ht="15.75">
      <c r="A14" s="48" t="s">
        <v>4</v>
      </c>
      <c r="B14" s="49" t="s">
        <v>5</v>
      </c>
      <c r="C14" s="50">
        <f>C15+C16</f>
        <v>1575000</v>
      </c>
      <c r="D14" s="50">
        <f>D15+D16</f>
        <v>1570000</v>
      </c>
      <c r="E14" s="50">
        <f>E15+E16</f>
        <v>1572500</v>
      </c>
      <c r="F14" s="16"/>
      <c r="G14" s="16"/>
    </row>
    <row r="15" spans="1:9" ht="111.75" customHeight="1">
      <c r="A15" s="119" t="s">
        <v>6</v>
      </c>
      <c r="B15" s="79" t="s">
        <v>287</v>
      </c>
      <c r="C15" s="17">
        <v>1545000</v>
      </c>
      <c r="D15" s="17">
        <v>1545000</v>
      </c>
      <c r="E15" s="17">
        <v>1545000</v>
      </c>
      <c r="H15" s="16"/>
    </row>
    <row r="16" spans="1:9" s="84" customFormat="1" ht="71.25" customHeight="1">
      <c r="A16" s="119" t="s">
        <v>256</v>
      </c>
      <c r="B16" s="9" t="s">
        <v>288</v>
      </c>
      <c r="C16" s="94">
        <v>30000</v>
      </c>
      <c r="D16" s="94">
        <v>25000</v>
      </c>
      <c r="E16" s="94">
        <v>27500</v>
      </c>
    </row>
    <row r="17" spans="1:9" ht="15.75">
      <c r="A17" s="25" t="s">
        <v>171</v>
      </c>
      <c r="B17" s="5" t="s">
        <v>7</v>
      </c>
      <c r="C17" s="18">
        <f>C18+C20</f>
        <v>967000</v>
      </c>
      <c r="D17" s="36">
        <f t="shared" ref="D17:E17" si="2">D18+D20</f>
        <v>930000</v>
      </c>
      <c r="E17" s="36">
        <f t="shared" si="2"/>
        <v>930000</v>
      </c>
    </row>
    <row r="18" spans="1:9" ht="15.75">
      <c r="A18" s="118" t="s">
        <v>172</v>
      </c>
      <c r="B18" s="5" t="s">
        <v>8</v>
      </c>
      <c r="C18" s="18">
        <f>C19</f>
        <v>137000</v>
      </c>
      <c r="D18" s="18">
        <f>D19</f>
        <v>90000</v>
      </c>
      <c r="E18" s="36">
        <f>E19</f>
        <v>90000</v>
      </c>
    </row>
    <row r="19" spans="1:9" ht="78.75">
      <c r="A19" s="13" t="s">
        <v>9</v>
      </c>
      <c r="B19" s="79" t="s">
        <v>289</v>
      </c>
      <c r="C19" s="17">
        <v>137000</v>
      </c>
      <c r="D19" s="17">
        <v>90000</v>
      </c>
      <c r="E19" s="17">
        <v>90000</v>
      </c>
      <c r="G19" s="16"/>
    </row>
    <row r="20" spans="1:9" ht="15.75">
      <c r="A20" s="25" t="s">
        <v>173</v>
      </c>
      <c r="B20" s="5" t="s">
        <v>10</v>
      </c>
      <c r="C20" s="18">
        <f>C21+C23</f>
        <v>830000</v>
      </c>
      <c r="D20" s="36">
        <f t="shared" ref="D20:E20" si="3">D21+D23</f>
        <v>840000</v>
      </c>
      <c r="E20" s="36">
        <f t="shared" si="3"/>
        <v>840000</v>
      </c>
    </row>
    <row r="21" spans="1:9" s="20" customFormat="1" ht="15.75">
      <c r="A21" s="88" t="s">
        <v>177</v>
      </c>
      <c r="B21" s="49" t="s">
        <v>175</v>
      </c>
      <c r="C21" s="50">
        <f>C22</f>
        <v>140000</v>
      </c>
      <c r="D21" s="50">
        <f>D22</f>
        <v>140000</v>
      </c>
      <c r="E21" s="50">
        <f>E22</f>
        <v>140000</v>
      </c>
    </row>
    <row r="22" spans="1:9" ht="63">
      <c r="A22" s="119" t="s">
        <v>11</v>
      </c>
      <c r="B22" s="79" t="s">
        <v>290</v>
      </c>
      <c r="C22" s="17">
        <v>140000</v>
      </c>
      <c r="D22" s="17">
        <v>140000</v>
      </c>
      <c r="E22" s="17">
        <v>140000</v>
      </c>
    </row>
    <row r="23" spans="1:9" s="20" customFormat="1" ht="15.75">
      <c r="A23" s="88" t="s">
        <v>176</v>
      </c>
      <c r="B23" s="49" t="s">
        <v>178</v>
      </c>
      <c r="C23" s="50">
        <f>C24</f>
        <v>690000</v>
      </c>
      <c r="D23" s="50">
        <f>D24</f>
        <v>700000</v>
      </c>
      <c r="E23" s="50">
        <f>E24</f>
        <v>700000</v>
      </c>
    </row>
    <row r="24" spans="1:9" ht="97.5" customHeight="1">
      <c r="A24" s="119" t="s">
        <v>12</v>
      </c>
      <c r="B24" s="79" t="s">
        <v>291</v>
      </c>
      <c r="C24" s="17">
        <v>690000</v>
      </c>
      <c r="D24" s="17">
        <v>700000</v>
      </c>
      <c r="E24" s="17">
        <v>700000</v>
      </c>
    </row>
    <row r="25" spans="1:9" ht="22.5" customHeight="1">
      <c r="A25" s="21" t="s">
        <v>13</v>
      </c>
      <c r="B25" s="5" t="s">
        <v>14</v>
      </c>
      <c r="C25" s="18">
        <f>C26</f>
        <v>2000</v>
      </c>
      <c r="D25" s="36">
        <f t="shared" ref="D25:E25" si="4">D26</f>
        <v>2000</v>
      </c>
      <c r="E25" s="36">
        <f t="shared" si="4"/>
        <v>2000</v>
      </c>
    </row>
    <row r="26" spans="1:9" s="20" customFormat="1" ht="78.75">
      <c r="A26" s="88" t="s">
        <v>174</v>
      </c>
      <c r="B26" s="78" t="s">
        <v>300</v>
      </c>
      <c r="C26" s="50">
        <f>C27</f>
        <v>2000</v>
      </c>
      <c r="D26" s="50">
        <f t="shared" ref="D26:E26" si="5">D27</f>
        <v>2000</v>
      </c>
      <c r="E26" s="50">
        <f t="shared" si="5"/>
        <v>2000</v>
      </c>
    </row>
    <row r="27" spans="1:9" ht="114.75" customHeight="1">
      <c r="A27" s="119" t="s">
        <v>15</v>
      </c>
      <c r="B27" s="9" t="s">
        <v>310</v>
      </c>
      <c r="C27" s="17">
        <v>2000</v>
      </c>
      <c r="D27" s="17">
        <v>2000</v>
      </c>
      <c r="E27" s="17">
        <v>2000</v>
      </c>
    </row>
    <row r="28" spans="1:9" ht="78.75">
      <c r="A28" s="118" t="s">
        <v>16</v>
      </c>
      <c r="B28" s="34" t="s">
        <v>301</v>
      </c>
      <c r="C28" s="18">
        <f>SUM(C31)</f>
        <v>208839.65</v>
      </c>
      <c r="D28" s="18">
        <f>SUM(D31)</f>
        <v>108480</v>
      </c>
      <c r="E28" s="18">
        <f>SUM(E31)</f>
        <v>108480</v>
      </c>
    </row>
    <row r="29" spans="1:9" s="20" customFormat="1" ht="157.5">
      <c r="A29" s="118" t="s">
        <v>180</v>
      </c>
      <c r="B29" s="34" t="s">
        <v>302</v>
      </c>
      <c r="C29" s="26">
        <f t="shared" ref="C29" si="6">C30</f>
        <v>208839.65</v>
      </c>
      <c r="D29" s="26">
        <f>D30</f>
        <v>108480</v>
      </c>
      <c r="E29" s="26">
        <f>E30</f>
        <v>108480</v>
      </c>
    </row>
    <row r="30" spans="1:9" s="20" customFormat="1" ht="110.25">
      <c r="A30" s="88" t="s">
        <v>179</v>
      </c>
      <c r="B30" s="49" t="s">
        <v>181</v>
      </c>
      <c r="C30" s="50">
        <f>C31</f>
        <v>208839.65</v>
      </c>
      <c r="D30" s="89">
        <f>D31</f>
        <v>108480</v>
      </c>
      <c r="E30" s="89">
        <f>E31</f>
        <v>108480</v>
      </c>
    </row>
    <row r="31" spans="1:9" ht="110.25">
      <c r="A31" s="153" t="s">
        <v>17</v>
      </c>
      <c r="B31" s="160" t="s">
        <v>292</v>
      </c>
      <c r="C31" s="154">
        <v>208839.65</v>
      </c>
      <c r="D31" s="154">
        <v>108480</v>
      </c>
      <c r="E31" s="154">
        <v>108480</v>
      </c>
      <c r="G31" s="16"/>
    </row>
    <row r="32" spans="1:9" ht="15.75">
      <c r="A32" s="156" t="s">
        <v>18</v>
      </c>
      <c r="B32" s="126" t="s">
        <v>19</v>
      </c>
      <c r="C32" s="127">
        <f>C33+C47</f>
        <v>7246729.6200000001</v>
      </c>
      <c r="D32" s="127">
        <f>D33+D47</f>
        <v>6081299.6200000001</v>
      </c>
      <c r="E32" s="127">
        <f>E33+E47</f>
        <v>6036599.6200000001</v>
      </c>
      <c r="G32" s="16"/>
      <c r="H32" s="16"/>
      <c r="I32" s="16"/>
    </row>
    <row r="33" spans="1:8" ht="48" customHeight="1">
      <c r="A33" s="156" t="s">
        <v>20</v>
      </c>
      <c r="B33" s="126" t="s">
        <v>182</v>
      </c>
      <c r="C33" s="127">
        <f>C34+C39+C42</f>
        <v>4930660</v>
      </c>
      <c r="D33" s="127">
        <f>D34+D39+D42</f>
        <v>4209000</v>
      </c>
      <c r="E33" s="127">
        <f>E34+E39+E42</f>
        <v>4164300</v>
      </c>
      <c r="G33" s="16"/>
      <c r="H33" s="16"/>
    </row>
    <row r="34" spans="1:8" s="20" customFormat="1" ht="47.25" customHeight="1">
      <c r="A34" s="156" t="s">
        <v>265</v>
      </c>
      <c r="B34" s="126" t="s">
        <v>303</v>
      </c>
      <c r="C34" s="127">
        <f>C35+C37</f>
        <v>4698420</v>
      </c>
      <c r="D34" s="127">
        <f t="shared" ref="D34:E34" si="7">D35+D37</f>
        <v>4127000</v>
      </c>
      <c r="E34" s="127">
        <f t="shared" si="7"/>
        <v>4078400</v>
      </c>
    </row>
    <row r="35" spans="1:8" s="20" customFormat="1" ht="32.25" customHeight="1">
      <c r="A35" s="145" t="s">
        <v>266</v>
      </c>
      <c r="B35" s="122" t="s">
        <v>183</v>
      </c>
      <c r="C35" s="123">
        <f>C36</f>
        <v>4621200</v>
      </c>
      <c r="D35" s="123">
        <f>D36</f>
        <v>4127000</v>
      </c>
      <c r="E35" s="123">
        <f t="shared" ref="E35" si="8">E36</f>
        <v>4078400</v>
      </c>
    </row>
    <row r="36" spans="1:8" ht="47.25">
      <c r="A36" s="124" t="s">
        <v>258</v>
      </c>
      <c r="B36" s="160" t="s">
        <v>295</v>
      </c>
      <c r="C36" s="154">
        <v>4621200</v>
      </c>
      <c r="D36" s="154">
        <v>4127000</v>
      </c>
      <c r="E36" s="154">
        <v>4078400</v>
      </c>
      <c r="F36" s="16"/>
      <c r="G36" s="16"/>
    </row>
    <row r="37" spans="1:8" s="33" customFormat="1" ht="47.25">
      <c r="A37" s="121" t="s">
        <v>267</v>
      </c>
      <c r="B37" s="122" t="s">
        <v>304</v>
      </c>
      <c r="C37" s="123">
        <f>C38</f>
        <v>77220</v>
      </c>
      <c r="D37" s="123">
        <f t="shared" ref="D37:E37" si="9">D38</f>
        <v>0</v>
      </c>
      <c r="E37" s="123">
        <f t="shared" si="9"/>
        <v>0</v>
      </c>
      <c r="F37" s="16"/>
    </row>
    <row r="38" spans="1:8" s="33" customFormat="1" ht="63">
      <c r="A38" s="124" t="s">
        <v>268</v>
      </c>
      <c r="B38" s="160" t="s">
        <v>305</v>
      </c>
      <c r="C38" s="154">
        <v>77220</v>
      </c>
      <c r="D38" s="154">
        <v>0</v>
      </c>
      <c r="E38" s="154">
        <v>0</v>
      </c>
      <c r="F38" s="16"/>
    </row>
    <row r="39" spans="1:8" s="20" customFormat="1" ht="63">
      <c r="A39" s="125" t="s">
        <v>269</v>
      </c>
      <c r="B39" s="126" t="s">
        <v>306</v>
      </c>
      <c r="C39" s="127">
        <f>C40</f>
        <v>151240</v>
      </c>
      <c r="D39" s="127">
        <f t="shared" ref="D39:E39" si="10">D40</f>
        <v>0</v>
      </c>
      <c r="E39" s="127">
        <f t="shared" si="10"/>
        <v>0</v>
      </c>
    </row>
    <row r="40" spans="1:8" s="20" customFormat="1" ht="15.75">
      <c r="A40" s="121" t="s">
        <v>270</v>
      </c>
      <c r="B40" s="122" t="s">
        <v>184</v>
      </c>
      <c r="C40" s="123">
        <f>C41</f>
        <v>151240</v>
      </c>
      <c r="D40" s="123">
        <f t="shared" ref="D40:E40" si="11">D41</f>
        <v>0</v>
      </c>
      <c r="E40" s="123">
        <f t="shared" si="11"/>
        <v>0</v>
      </c>
    </row>
    <row r="41" spans="1:8" ht="31.5" customHeight="1">
      <c r="A41" s="124" t="s">
        <v>271</v>
      </c>
      <c r="B41" s="128" t="s">
        <v>146</v>
      </c>
      <c r="C41" s="154">
        <v>151240</v>
      </c>
      <c r="D41" s="154">
        <v>0</v>
      </c>
      <c r="E41" s="154">
        <v>0</v>
      </c>
    </row>
    <row r="42" spans="1:8" s="20" customFormat="1" ht="33" customHeight="1">
      <c r="A42" s="125" t="s">
        <v>272</v>
      </c>
      <c r="B42" s="126" t="s">
        <v>185</v>
      </c>
      <c r="C42" s="127">
        <f>C43+C45</f>
        <v>81000</v>
      </c>
      <c r="D42" s="127">
        <f t="shared" ref="D42:E42" si="12">D43+D45</f>
        <v>82000</v>
      </c>
      <c r="E42" s="127">
        <f t="shared" si="12"/>
        <v>85900</v>
      </c>
    </row>
    <row r="43" spans="1:8" s="20" customFormat="1" ht="66.75" customHeight="1">
      <c r="A43" s="121" t="s">
        <v>273</v>
      </c>
      <c r="B43" s="122" t="s">
        <v>307</v>
      </c>
      <c r="C43" s="123">
        <f>C44</f>
        <v>81000</v>
      </c>
      <c r="D43" s="123">
        <f t="shared" ref="D43:E43" si="13">D44</f>
        <v>82000</v>
      </c>
      <c r="E43" s="123">
        <f t="shared" si="13"/>
        <v>85900</v>
      </c>
    </row>
    <row r="44" spans="1:8" ht="78.75">
      <c r="A44" s="124" t="s">
        <v>261</v>
      </c>
      <c r="B44" s="160" t="s">
        <v>296</v>
      </c>
      <c r="C44" s="154">
        <v>81000</v>
      </c>
      <c r="D44" s="154">
        <v>82000</v>
      </c>
      <c r="E44" s="154">
        <v>85900</v>
      </c>
    </row>
    <row r="45" spans="1:8" s="33" customFormat="1" ht="94.5">
      <c r="A45" s="121" t="s">
        <v>274</v>
      </c>
      <c r="B45" s="122" t="s">
        <v>308</v>
      </c>
      <c r="C45" s="123"/>
      <c r="D45" s="123">
        <f t="shared" ref="D45:E45" si="14">D46</f>
        <v>0</v>
      </c>
      <c r="E45" s="123">
        <f t="shared" si="14"/>
        <v>0</v>
      </c>
    </row>
    <row r="46" spans="1:8" s="33" customFormat="1" ht="94.5">
      <c r="A46" s="124" t="s">
        <v>262</v>
      </c>
      <c r="B46" s="128" t="s">
        <v>297</v>
      </c>
      <c r="C46" s="154"/>
      <c r="D46" s="154">
        <v>0</v>
      </c>
      <c r="E46" s="154">
        <v>0</v>
      </c>
      <c r="H46" s="16"/>
    </row>
    <row r="47" spans="1:8" s="81" customFormat="1" ht="15.75">
      <c r="A47" s="125" t="s">
        <v>275</v>
      </c>
      <c r="B47" s="129" t="s">
        <v>240</v>
      </c>
      <c r="C47" s="127">
        <f>C48</f>
        <v>2316069.62</v>
      </c>
      <c r="D47" s="127">
        <f t="shared" ref="D47:E48" si="15">D48</f>
        <v>1872299.62</v>
      </c>
      <c r="E47" s="127">
        <f t="shared" si="15"/>
        <v>1872299.62</v>
      </c>
      <c r="F47" s="16"/>
    </row>
    <row r="48" spans="1:8" s="77" customFormat="1" ht="94.5">
      <c r="A48" s="121" t="s">
        <v>276</v>
      </c>
      <c r="B48" s="130" t="s">
        <v>309</v>
      </c>
      <c r="C48" s="123">
        <f>C49</f>
        <v>2316069.62</v>
      </c>
      <c r="D48" s="123">
        <f t="shared" si="15"/>
        <v>1872299.62</v>
      </c>
      <c r="E48" s="123">
        <f t="shared" si="15"/>
        <v>1872299.62</v>
      </c>
      <c r="G48" s="16"/>
    </row>
    <row r="49" spans="1:7" s="77" customFormat="1" ht="110.25">
      <c r="A49" s="131" t="s">
        <v>263</v>
      </c>
      <c r="B49" s="131" t="s">
        <v>298</v>
      </c>
      <c r="C49" s="154">
        <v>2316069.62</v>
      </c>
      <c r="D49" s="154">
        <v>1872299.62</v>
      </c>
      <c r="E49" s="154">
        <v>1872299.62</v>
      </c>
      <c r="G49" s="16"/>
    </row>
    <row r="50" spans="1:7" ht="15.75">
      <c r="A50" s="156" t="s">
        <v>21</v>
      </c>
      <c r="B50" s="160"/>
      <c r="C50" s="127">
        <f>C12+C32</f>
        <v>9999569.2699999996</v>
      </c>
      <c r="D50" s="127">
        <f t="shared" ref="D50:E50" si="16">D12+D32</f>
        <v>8691779.620000001</v>
      </c>
      <c r="E50" s="127">
        <f t="shared" si="16"/>
        <v>8649579.620000001</v>
      </c>
    </row>
    <row r="51" spans="1:7">
      <c r="C51" s="14"/>
      <c r="G51" s="16"/>
    </row>
    <row r="52" spans="1:7">
      <c r="C52" s="14"/>
      <c r="D52" s="14"/>
      <c r="E52" s="14"/>
      <c r="G52" s="16"/>
    </row>
    <row r="64" spans="1:7">
      <c r="A64" s="14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H14" sqref="H14"/>
    </sheetView>
  </sheetViews>
  <sheetFormatPr defaultRowHeight="15"/>
  <cols>
    <col min="1" max="1" width="31.7109375" style="74" customWidth="1"/>
    <col min="2" max="2" width="105.28515625" style="30" customWidth="1"/>
  </cols>
  <sheetData>
    <row r="1" spans="1:5" ht="15.75">
      <c r="A1" s="164" t="s">
        <v>33</v>
      </c>
      <c r="B1" s="164"/>
    </row>
    <row r="2" spans="1:5" ht="15.75">
      <c r="A2" s="164" t="s">
        <v>348</v>
      </c>
      <c r="B2" s="164"/>
    </row>
    <row r="3" spans="1:5" ht="15.75">
      <c r="A3" s="164" t="s">
        <v>31</v>
      </c>
      <c r="B3" s="164"/>
    </row>
    <row r="4" spans="1:5" ht="15.75">
      <c r="A4" s="164" t="s">
        <v>22</v>
      </c>
      <c r="B4" s="164"/>
    </row>
    <row r="5" spans="1:5" ht="15.75">
      <c r="A5" s="164" t="s">
        <v>23</v>
      </c>
      <c r="B5" s="164"/>
    </row>
    <row r="6" spans="1:5" ht="15.75">
      <c r="A6" s="164" t="s">
        <v>351</v>
      </c>
      <c r="B6" s="164"/>
      <c r="C6" s="15"/>
      <c r="D6" s="15"/>
      <c r="E6" s="15"/>
    </row>
    <row r="7" spans="1:5">
      <c r="B7" s="247" t="s">
        <v>354</v>
      </c>
    </row>
    <row r="8" spans="1:5" ht="15.75">
      <c r="A8" s="166" t="s">
        <v>238</v>
      </c>
      <c r="B8" s="166"/>
    </row>
    <row r="9" spans="1:5">
      <c r="A9" s="180"/>
      <c r="B9" s="180"/>
    </row>
    <row r="10" spans="1:5" ht="63">
      <c r="A10" s="45" t="s">
        <v>44</v>
      </c>
      <c r="B10" s="47" t="s">
        <v>34</v>
      </c>
      <c r="C10" s="1"/>
    </row>
    <row r="11" spans="1:5" ht="15.75">
      <c r="A11" s="45">
        <v>1</v>
      </c>
      <c r="B11" s="71">
        <v>2</v>
      </c>
      <c r="C11" s="1"/>
    </row>
    <row r="12" spans="1:5" ht="15.75">
      <c r="A12" s="51">
        <v>182</v>
      </c>
      <c r="B12" s="72" t="s">
        <v>38</v>
      </c>
      <c r="C12" s="1"/>
    </row>
    <row r="13" spans="1:5" ht="61.5" customHeight="1">
      <c r="A13" s="119" t="s">
        <v>6</v>
      </c>
      <c r="B13" s="80" t="s">
        <v>287</v>
      </c>
      <c r="C13" s="1"/>
    </row>
    <row r="14" spans="1:5" ht="47.25">
      <c r="A14" s="119" t="s">
        <v>39</v>
      </c>
      <c r="B14" s="80" t="s">
        <v>288</v>
      </c>
      <c r="C14" s="1"/>
    </row>
    <row r="15" spans="1:5" ht="20.25" customHeight="1">
      <c r="A15" s="119" t="s">
        <v>168</v>
      </c>
      <c r="B15" s="22" t="s">
        <v>28</v>
      </c>
      <c r="C15" s="1"/>
    </row>
    <row r="16" spans="1:5" ht="47.25">
      <c r="A16" s="119" t="s">
        <v>9</v>
      </c>
      <c r="B16" s="80" t="s">
        <v>289</v>
      </c>
      <c r="C16" s="1"/>
    </row>
    <row r="17" spans="1:3" ht="47.25">
      <c r="A17" s="119" t="s">
        <v>11</v>
      </c>
      <c r="B17" s="80" t="s">
        <v>290</v>
      </c>
      <c r="C17" s="1"/>
    </row>
    <row r="18" spans="1:3" ht="47.25">
      <c r="A18" s="119" t="s">
        <v>12</v>
      </c>
      <c r="B18" s="80" t="s">
        <v>291</v>
      </c>
      <c r="C18" s="1"/>
    </row>
    <row r="19" spans="1:3" ht="31.5">
      <c r="A19" s="51">
        <v>914</v>
      </c>
      <c r="B19" s="51" t="s">
        <v>40</v>
      </c>
      <c r="C19" s="1"/>
    </row>
    <row r="20" spans="1:3" ht="52.5" customHeight="1">
      <c r="A20" s="147" t="s">
        <v>345</v>
      </c>
      <c r="B20" s="80" t="s">
        <v>286</v>
      </c>
      <c r="C20" s="1"/>
    </row>
    <row r="21" spans="1:3" ht="50.25" customHeight="1">
      <c r="A21" s="119" t="s">
        <v>17</v>
      </c>
      <c r="B21" s="80" t="s">
        <v>292</v>
      </c>
      <c r="C21" s="1"/>
    </row>
    <row r="22" spans="1:3" s="84" customFormat="1" ht="22.5" customHeight="1">
      <c r="A22" s="119" t="s">
        <v>284</v>
      </c>
      <c r="B22" s="80" t="s">
        <v>293</v>
      </c>
      <c r="C22" s="1"/>
    </row>
    <row r="23" spans="1:3" ht="31.5">
      <c r="A23" s="119" t="s">
        <v>41</v>
      </c>
      <c r="B23" s="80" t="s">
        <v>294</v>
      </c>
      <c r="C23" s="1"/>
    </row>
    <row r="24" spans="1:3" ht="21" customHeight="1">
      <c r="A24" s="119" t="s">
        <v>42</v>
      </c>
      <c r="B24" s="73" t="s">
        <v>26</v>
      </c>
      <c r="C24" s="1"/>
    </row>
    <row r="25" spans="1:3" ht="31.5">
      <c r="A25" s="119" t="s">
        <v>258</v>
      </c>
      <c r="B25" s="80" t="s">
        <v>295</v>
      </c>
      <c r="C25" s="1"/>
    </row>
    <row r="26" spans="1:3" ht="37.5" customHeight="1">
      <c r="A26" s="119" t="s">
        <v>259</v>
      </c>
      <c r="B26" s="13" t="s">
        <v>145</v>
      </c>
      <c r="C26" s="1"/>
    </row>
    <row r="27" spans="1:3" ht="20.25" customHeight="1">
      <c r="A27" s="119" t="s">
        <v>260</v>
      </c>
      <c r="B27" s="13" t="s">
        <v>146</v>
      </c>
      <c r="C27" s="1"/>
    </row>
    <row r="28" spans="1:3" ht="47.25">
      <c r="A28" s="119" t="s">
        <v>261</v>
      </c>
      <c r="B28" s="80" t="s">
        <v>296</v>
      </c>
      <c r="C28" s="1"/>
    </row>
    <row r="29" spans="1:3" s="33" customFormat="1" ht="63">
      <c r="A29" s="119" t="s">
        <v>262</v>
      </c>
      <c r="B29" s="13" t="s">
        <v>297</v>
      </c>
      <c r="C29" s="1"/>
    </row>
    <row r="30" spans="1:3" ht="63">
      <c r="A30" s="119" t="s">
        <v>263</v>
      </c>
      <c r="B30" s="80" t="s">
        <v>298</v>
      </c>
      <c r="C30" s="1"/>
    </row>
    <row r="31" spans="1:3" s="84" customFormat="1" ht="31.5">
      <c r="A31" s="162" t="s">
        <v>355</v>
      </c>
      <c r="B31" s="80" t="s">
        <v>356</v>
      </c>
      <c r="C31" s="1"/>
    </row>
    <row r="32" spans="1:3" s="84" customFormat="1" ht="31.5">
      <c r="A32" s="162" t="s">
        <v>357</v>
      </c>
      <c r="B32" s="80" t="s">
        <v>358</v>
      </c>
      <c r="C32" s="1"/>
    </row>
    <row r="33" spans="1:3" ht="66" customHeight="1">
      <c r="A33" s="119" t="s">
        <v>277</v>
      </c>
      <c r="B33" s="80" t="s">
        <v>43</v>
      </c>
      <c r="C33" s="1"/>
    </row>
    <row r="34" spans="1:3" ht="47.25">
      <c r="A34" s="119" t="s">
        <v>264</v>
      </c>
      <c r="B34" s="80" t="s">
        <v>299</v>
      </c>
    </row>
  </sheetData>
  <mergeCells count="8">
    <mergeCell ref="A9:B9"/>
    <mergeCell ref="A1:B1"/>
    <mergeCell ref="A8:B8"/>
    <mergeCell ref="A6:B6"/>
    <mergeCell ref="A5:B5"/>
    <mergeCell ref="A4:B4"/>
    <mergeCell ref="A2:B2"/>
    <mergeCell ref="A3:B3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C14" sqref="C14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7" max="7" width="11.140625" bestFit="1" customWidth="1"/>
  </cols>
  <sheetData>
    <row r="1" spans="1:6" ht="15.75">
      <c r="A1" s="167" t="s">
        <v>35</v>
      </c>
      <c r="B1" s="167"/>
      <c r="C1" s="167"/>
      <c r="D1" s="167"/>
      <c r="E1" s="167"/>
    </row>
    <row r="2" spans="1:6" ht="15.75">
      <c r="A2" s="164" t="s">
        <v>347</v>
      </c>
      <c r="B2" s="164"/>
      <c r="C2" s="164"/>
      <c r="D2" s="164"/>
      <c r="E2" s="164"/>
    </row>
    <row r="3" spans="1:6" ht="15.75">
      <c r="A3" s="164" t="s">
        <v>31</v>
      </c>
      <c r="B3" s="164"/>
      <c r="C3" s="164"/>
      <c r="D3" s="164"/>
      <c r="E3" s="164"/>
    </row>
    <row r="4" spans="1:6" ht="15.75">
      <c r="A4" s="164" t="s">
        <v>22</v>
      </c>
      <c r="B4" s="164"/>
      <c r="C4" s="164"/>
      <c r="D4" s="164"/>
      <c r="E4" s="164"/>
    </row>
    <row r="5" spans="1:6" ht="15.75">
      <c r="A5" s="164" t="s">
        <v>23</v>
      </c>
      <c r="B5" s="164"/>
      <c r="C5" s="164"/>
      <c r="D5" s="164"/>
      <c r="E5" s="164"/>
    </row>
    <row r="6" spans="1:6" ht="15.75">
      <c r="A6" s="164" t="s">
        <v>351</v>
      </c>
      <c r="B6" s="164"/>
      <c r="C6" s="164"/>
      <c r="D6" s="164"/>
      <c r="E6" s="164"/>
      <c r="F6" s="15"/>
    </row>
    <row r="7" spans="1:6" ht="15.75">
      <c r="B7" s="2"/>
    </row>
    <row r="8" spans="1:6" ht="33" customHeight="1">
      <c r="A8" s="166" t="s">
        <v>335</v>
      </c>
      <c r="B8" s="166"/>
      <c r="C8" s="166"/>
      <c r="D8" s="166"/>
      <c r="E8" s="166"/>
    </row>
    <row r="9" spans="1:6">
      <c r="A9" s="181"/>
      <c r="B9" s="181"/>
      <c r="C9" s="181"/>
      <c r="D9" s="181"/>
      <c r="E9" s="181"/>
    </row>
    <row r="10" spans="1:6" ht="15.75">
      <c r="A10" s="175" t="s">
        <v>46</v>
      </c>
      <c r="B10" s="175" t="s">
        <v>47</v>
      </c>
      <c r="C10" s="172" t="s">
        <v>48</v>
      </c>
      <c r="D10" s="173"/>
      <c r="E10" s="174"/>
    </row>
    <row r="11" spans="1:6" ht="63" customHeight="1">
      <c r="A11" s="176"/>
      <c r="B11" s="176"/>
      <c r="C11" s="120" t="s">
        <v>149</v>
      </c>
      <c r="D11" s="120" t="s">
        <v>257</v>
      </c>
      <c r="E11" s="120" t="s">
        <v>336</v>
      </c>
    </row>
    <row r="12" spans="1:6" ht="31.5">
      <c r="A12" s="4" t="s">
        <v>49</v>
      </c>
      <c r="B12" s="12" t="s">
        <v>50</v>
      </c>
      <c r="C12" s="40">
        <f>C18+C14</f>
        <v>156933.05000000075</v>
      </c>
      <c r="D12" s="40">
        <f>D18+D14</f>
        <v>0</v>
      </c>
      <c r="E12" s="40">
        <f>E18+E14</f>
        <v>0</v>
      </c>
    </row>
    <row r="13" spans="1:6" ht="31.5">
      <c r="A13" s="4" t="s">
        <v>51</v>
      </c>
      <c r="B13" s="12" t="s">
        <v>52</v>
      </c>
      <c r="C13" s="40">
        <f>C12</f>
        <v>156933.05000000075</v>
      </c>
      <c r="D13" s="40">
        <f>D12</f>
        <v>0</v>
      </c>
      <c r="E13" s="40">
        <f>E12</f>
        <v>0</v>
      </c>
    </row>
    <row r="14" spans="1:6" ht="18" customHeight="1">
      <c r="A14" s="4" t="s">
        <v>53</v>
      </c>
      <c r="B14" s="12" t="s">
        <v>54</v>
      </c>
      <c r="C14" s="40">
        <f>-'Приложение 2'!C50</f>
        <v>-9999569.2699999996</v>
      </c>
      <c r="D14" s="40">
        <f>-'Приложение 2'!D50</f>
        <v>-8691779.620000001</v>
      </c>
      <c r="E14" s="40">
        <f>-'Приложение 2'!E50</f>
        <v>-8649579.620000001</v>
      </c>
    </row>
    <row r="15" spans="1:6" ht="18" customHeight="1">
      <c r="A15" s="4" t="s">
        <v>55</v>
      </c>
      <c r="B15" s="12" t="s">
        <v>56</v>
      </c>
      <c r="C15" s="40">
        <f>C14</f>
        <v>-9999569.2699999996</v>
      </c>
      <c r="D15" s="40">
        <f>D14</f>
        <v>-8691779.620000001</v>
      </c>
      <c r="E15" s="40">
        <f>E14</f>
        <v>-8649579.620000001</v>
      </c>
    </row>
    <row r="16" spans="1:6" ht="31.5">
      <c r="A16" s="4" t="s">
        <v>57</v>
      </c>
      <c r="B16" s="12" t="s">
        <v>58</v>
      </c>
      <c r="C16" s="40">
        <f>C14</f>
        <v>-9999569.2699999996</v>
      </c>
      <c r="D16" s="40">
        <f>D14</f>
        <v>-8691779.620000001</v>
      </c>
      <c r="E16" s="40">
        <f>E14</f>
        <v>-8649579.620000001</v>
      </c>
    </row>
    <row r="17" spans="1:7" ht="31.5">
      <c r="A17" s="4" t="s">
        <v>59</v>
      </c>
      <c r="B17" s="12" t="s">
        <v>60</v>
      </c>
      <c r="C17" s="40">
        <f>C14</f>
        <v>-9999569.2699999996</v>
      </c>
      <c r="D17" s="40">
        <f>D14</f>
        <v>-8691779.620000001</v>
      </c>
      <c r="E17" s="40">
        <f>E14</f>
        <v>-8649579.620000001</v>
      </c>
    </row>
    <row r="18" spans="1:7" ht="18" customHeight="1">
      <c r="A18" s="4" t="s">
        <v>61</v>
      </c>
      <c r="B18" s="12" t="s">
        <v>62</v>
      </c>
      <c r="C18" s="40">
        <f>'Приложение 6'!D97</f>
        <v>10156502.32</v>
      </c>
      <c r="D18" s="40">
        <f>'Приложение 6'!E97</f>
        <v>8691779.620000001</v>
      </c>
      <c r="E18" s="40">
        <f>'Приложение 6'!F97</f>
        <v>8649579.620000001</v>
      </c>
    </row>
    <row r="19" spans="1:7" ht="18" customHeight="1">
      <c r="A19" s="4" t="s">
        <v>63</v>
      </c>
      <c r="B19" s="12" t="s">
        <v>64</v>
      </c>
      <c r="C19" s="40">
        <f>C18</f>
        <v>10156502.32</v>
      </c>
      <c r="D19" s="40">
        <f>D18</f>
        <v>8691779.620000001</v>
      </c>
      <c r="E19" s="40">
        <f>E18</f>
        <v>8649579.620000001</v>
      </c>
    </row>
    <row r="20" spans="1:7" ht="31.5">
      <c r="A20" s="4" t="s">
        <v>65</v>
      </c>
      <c r="B20" s="12" t="s">
        <v>66</v>
      </c>
      <c r="C20" s="40">
        <f>C18</f>
        <v>10156502.32</v>
      </c>
      <c r="D20" s="40">
        <f>D18</f>
        <v>8691779.620000001</v>
      </c>
      <c r="E20" s="40">
        <f>E18</f>
        <v>8649579.620000001</v>
      </c>
    </row>
    <row r="21" spans="1:7" ht="31.5">
      <c r="A21" s="4" t="s">
        <v>67</v>
      </c>
      <c r="B21" s="12" t="s">
        <v>68</v>
      </c>
      <c r="C21" s="40">
        <f>C18</f>
        <v>10156502.32</v>
      </c>
      <c r="D21" s="40">
        <f>D18</f>
        <v>8691779.620000001</v>
      </c>
      <c r="E21" s="40">
        <f>E18</f>
        <v>8649579.620000001</v>
      </c>
      <c r="G21" s="16"/>
    </row>
  </sheetData>
  <mergeCells count="11">
    <mergeCell ref="A10:A11"/>
    <mergeCell ref="B10:B11"/>
    <mergeCell ref="C10:E10"/>
    <mergeCell ref="A8:E8"/>
    <mergeCell ref="A5:E5"/>
    <mergeCell ref="A9:E9"/>
    <mergeCell ref="A1:E1"/>
    <mergeCell ref="A2:E2"/>
    <mergeCell ref="A3:E3"/>
    <mergeCell ref="A4:E4"/>
    <mergeCell ref="A6:E6"/>
  </mergeCells>
  <phoneticPr fontId="7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6" sqref="A6:F6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6" ht="15.75">
      <c r="A1" s="167" t="s">
        <v>36</v>
      </c>
      <c r="B1" s="167"/>
      <c r="C1" s="167"/>
      <c r="D1" s="167"/>
      <c r="E1" s="167"/>
      <c r="F1" s="167"/>
    </row>
    <row r="2" spans="1:6" ht="15.75">
      <c r="A2" s="164" t="s">
        <v>348</v>
      </c>
      <c r="B2" s="164"/>
      <c r="C2" s="164"/>
      <c r="D2" s="164"/>
      <c r="E2" s="164"/>
      <c r="F2" s="164"/>
    </row>
    <row r="3" spans="1:6" ht="15.75">
      <c r="A3" s="164" t="s">
        <v>31</v>
      </c>
      <c r="B3" s="164"/>
      <c r="C3" s="164"/>
      <c r="D3" s="164"/>
      <c r="E3" s="164"/>
      <c r="F3" s="164"/>
    </row>
    <row r="4" spans="1:6" ht="15.75">
      <c r="A4" s="164" t="s">
        <v>22</v>
      </c>
      <c r="B4" s="164"/>
      <c r="C4" s="164"/>
      <c r="D4" s="164"/>
      <c r="E4" s="164"/>
      <c r="F4" s="164"/>
    </row>
    <row r="5" spans="1:6" ht="15.75">
      <c r="A5" s="164" t="s">
        <v>23</v>
      </c>
      <c r="B5" s="164"/>
      <c r="C5" s="164"/>
      <c r="D5" s="164"/>
      <c r="E5" s="164"/>
      <c r="F5" s="164"/>
    </row>
    <row r="6" spans="1:6" ht="15.75">
      <c r="A6" s="164" t="s">
        <v>351</v>
      </c>
      <c r="B6" s="164"/>
      <c r="C6" s="164"/>
      <c r="D6" s="164"/>
      <c r="E6" s="164"/>
      <c r="F6" s="164"/>
    </row>
    <row r="8" spans="1:6" ht="62.25" customHeight="1">
      <c r="A8" s="184" t="s">
        <v>337</v>
      </c>
      <c r="B8" s="184"/>
      <c r="C8" s="184"/>
      <c r="D8" s="184"/>
      <c r="E8" s="184"/>
      <c r="F8" s="184"/>
    </row>
    <row r="9" spans="1:6">
      <c r="A9" s="181"/>
      <c r="B9" s="181"/>
      <c r="C9" s="181"/>
      <c r="D9" s="181"/>
      <c r="E9" s="181"/>
      <c r="F9" s="181"/>
    </row>
    <row r="10" spans="1:6" ht="36" customHeight="1">
      <c r="A10" s="182" t="s">
        <v>46</v>
      </c>
      <c r="B10" s="183"/>
      <c r="C10" s="175" t="s">
        <v>69</v>
      </c>
      <c r="D10" s="172" t="s">
        <v>48</v>
      </c>
      <c r="E10" s="173"/>
      <c r="F10" s="174"/>
    </row>
    <row r="11" spans="1:6" ht="94.5">
      <c r="A11" s="7" t="s">
        <v>75</v>
      </c>
      <c r="B11" s="7" t="s">
        <v>70</v>
      </c>
      <c r="C11" s="176"/>
      <c r="D11" s="120" t="s">
        <v>149</v>
      </c>
      <c r="E11" s="120" t="s">
        <v>257</v>
      </c>
      <c r="F11" s="120" t="s">
        <v>336</v>
      </c>
    </row>
    <row r="12" spans="1:6" ht="15.75">
      <c r="A12" s="6">
        <v>1</v>
      </c>
      <c r="B12" s="6">
        <v>2</v>
      </c>
      <c r="C12" s="6">
        <v>3</v>
      </c>
      <c r="D12" s="6">
        <v>4</v>
      </c>
      <c r="E12" s="6">
        <v>4</v>
      </c>
      <c r="F12" s="6">
        <v>4</v>
      </c>
    </row>
    <row r="13" spans="1:6" ht="63">
      <c r="A13" s="10">
        <v>914</v>
      </c>
      <c r="B13" s="11"/>
      <c r="C13" s="5" t="s">
        <v>40</v>
      </c>
      <c r="D13" s="11"/>
      <c r="E13" s="11"/>
      <c r="F13" s="11"/>
    </row>
    <row r="14" spans="1:6" ht="31.5">
      <c r="A14" s="4">
        <v>914</v>
      </c>
      <c r="B14" s="10" t="s">
        <v>71</v>
      </c>
      <c r="C14" s="5" t="s">
        <v>72</v>
      </c>
      <c r="D14" s="44">
        <f>D16-D15</f>
        <v>156933.05000000075</v>
      </c>
      <c r="E14" s="44">
        <f>E16-E15</f>
        <v>0</v>
      </c>
      <c r="F14" s="44">
        <f>F16-F15</f>
        <v>0</v>
      </c>
    </row>
    <row r="15" spans="1:6" ht="46.5" customHeight="1">
      <c r="A15" s="4">
        <v>914</v>
      </c>
      <c r="B15" s="4" t="s">
        <v>73</v>
      </c>
      <c r="C15" s="79" t="s">
        <v>60</v>
      </c>
      <c r="D15" s="40">
        <f>-'Приложение 4'!C14</f>
        <v>9999569.2699999996</v>
      </c>
      <c r="E15" s="40">
        <f>-'Приложение 4'!D14</f>
        <v>8691779.620000001</v>
      </c>
      <c r="F15" s="40">
        <f>-'Приложение 4'!E14</f>
        <v>8649579.620000001</v>
      </c>
    </row>
    <row r="16" spans="1:6" ht="45" customHeight="1">
      <c r="A16" s="4">
        <v>914</v>
      </c>
      <c r="B16" s="4" t="s">
        <v>74</v>
      </c>
      <c r="C16" s="79" t="s">
        <v>68</v>
      </c>
      <c r="D16" s="40">
        <f>'Приложение 4'!C18</f>
        <v>10156502.32</v>
      </c>
      <c r="E16" s="40">
        <f>'Приложение 4'!D18</f>
        <v>8691779.620000001</v>
      </c>
      <c r="F16" s="40">
        <f>'Приложение 4'!E18</f>
        <v>8649579.620000001</v>
      </c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7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11"/>
  <sheetViews>
    <sheetView topLeftCell="A58" workbookViewId="0">
      <selection activeCell="G10" sqref="G10:G97"/>
    </sheetView>
  </sheetViews>
  <sheetFormatPr defaultRowHeight="15"/>
  <cols>
    <col min="1" max="1" width="55" style="30" customWidth="1"/>
    <col min="2" max="2" width="14.7109375" style="70" customWidth="1"/>
    <col min="3" max="3" width="13.28515625" style="30" customWidth="1"/>
    <col min="4" max="6" width="18" style="30" customWidth="1"/>
    <col min="7" max="7" width="17.5703125" bestFit="1" customWidth="1"/>
    <col min="8" max="8" width="15.7109375" bestFit="1" customWidth="1"/>
    <col min="10" max="10" width="14.7109375" bestFit="1" customWidth="1"/>
  </cols>
  <sheetData>
    <row r="1" spans="1:8" ht="15.75">
      <c r="A1" s="197" t="s">
        <v>37</v>
      </c>
      <c r="B1" s="197"/>
      <c r="C1" s="197"/>
      <c r="D1" s="197"/>
      <c r="E1" s="197"/>
      <c r="F1" s="197"/>
    </row>
    <row r="2" spans="1:8" ht="15.75">
      <c r="A2" s="197" t="s">
        <v>348</v>
      </c>
      <c r="B2" s="197"/>
      <c r="C2" s="197"/>
      <c r="D2" s="197"/>
      <c r="E2" s="197"/>
      <c r="F2" s="197"/>
    </row>
    <row r="3" spans="1:8" ht="15.75">
      <c r="A3" s="197" t="s">
        <v>31</v>
      </c>
      <c r="B3" s="197"/>
      <c r="C3" s="197"/>
      <c r="D3" s="197"/>
      <c r="E3" s="197"/>
      <c r="F3" s="197"/>
    </row>
    <row r="4" spans="1:8" ht="15.75">
      <c r="A4" s="197" t="s">
        <v>22</v>
      </c>
      <c r="B4" s="197"/>
      <c r="C4" s="197"/>
      <c r="D4" s="197"/>
      <c r="E4" s="197"/>
      <c r="F4" s="197"/>
    </row>
    <row r="5" spans="1:8" ht="15.75">
      <c r="A5" s="197" t="s">
        <v>23</v>
      </c>
      <c r="B5" s="197"/>
      <c r="C5" s="197"/>
      <c r="D5" s="197"/>
      <c r="E5" s="197"/>
      <c r="F5" s="197"/>
    </row>
    <row r="6" spans="1:8" ht="15.75">
      <c r="A6" s="197" t="s">
        <v>351</v>
      </c>
      <c r="B6" s="197"/>
      <c r="C6" s="197"/>
      <c r="D6" s="197"/>
      <c r="E6" s="197"/>
      <c r="F6" s="197"/>
    </row>
    <row r="7" spans="1:8" ht="23.25" customHeight="1">
      <c r="A7" s="205" t="s">
        <v>353</v>
      </c>
      <c r="B7" s="205"/>
      <c r="C7" s="205"/>
      <c r="D7" s="205"/>
      <c r="E7" s="205"/>
      <c r="F7" s="205"/>
    </row>
    <row r="8" spans="1:8" ht="38.25" customHeight="1">
      <c r="A8" s="198" t="s">
        <v>311</v>
      </c>
      <c r="B8" s="198"/>
      <c r="C8" s="198"/>
      <c r="D8" s="198"/>
      <c r="E8" s="198"/>
      <c r="F8" s="198"/>
    </row>
    <row r="9" spans="1:8" ht="30.75" hidden="1" customHeight="1">
      <c r="A9" s="201"/>
      <c r="B9" s="201"/>
      <c r="C9" s="201"/>
      <c r="D9" s="201"/>
      <c r="E9" s="201"/>
      <c r="F9" s="201"/>
    </row>
    <row r="10" spans="1:8" ht="15" customHeight="1">
      <c r="A10" s="175" t="s">
        <v>34</v>
      </c>
      <c r="B10" s="199" t="s">
        <v>76</v>
      </c>
      <c r="C10" s="175" t="s">
        <v>77</v>
      </c>
      <c r="D10" s="202" t="s">
        <v>48</v>
      </c>
      <c r="E10" s="203"/>
      <c r="F10" s="204"/>
    </row>
    <row r="11" spans="1:8" ht="31.5" customHeight="1">
      <c r="A11" s="176"/>
      <c r="B11" s="200"/>
      <c r="C11" s="176"/>
      <c r="D11" s="148" t="s">
        <v>149</v>
      </c>
      <c r="E11" s="148" t="s">
        <v>257</v>
      </c>
      <c r="F11" s="148" t="s">
        <v>336</v>
      </c>
    </row>
    <row r="12" spans="1:8" s="20" customFormat="1" ht="33" customHeight="1">
      <c r="A12" s="101" t="s">
        <v>346</v>
      </c>
      <c r="B12" s="60" t="s">
        <v>255</v>
      </c>
      <c r="C12" s="101"/>
      <c r="D12" s="102">
        <f>D13+D38+D42+D49</f>
        <v>8682001.3200000003</v>
      </c>
      <c r="E12" s="102">
        <f>E13++E38+E42+E49</f>
        <v>7500018.6200000001</v>
      </c>
      <c r="F12" s="102">
        <f>F13++F38+F42+F49</f>
        <v>7453918.6200000001</v>
      </c>
      <c r="G12" s="16"/>
    </row>
    <row r="13" spans="1:8" s="20" customFormat="1" ht="16.5" customHeight="1">
      <c r="A13" s="101" t="s">
        <v>188</v>
      </c>
      <c r="B13" s="60" t="s">
        <v>190</v>
      </c>
      <c r="C13" s="101"/>
      <c r="D13" s="102">
        <f>D14+D24+D31+D35</f>
        <v>4018420.4</v>
      </c>
      <c r="E13" s="102">
        <f t="shared" ref="E13:F13" si="0">E14+E24+E31+E35</f>
        <v>3750525.16</v>
      </c>
      <c r="F13" s="102">
        <f t="shared" si="0"/>
        <v>3736404.81</v>
      </c>
      <c r="G13" s="16"/>
    </row>
    <row r="14" spans="1:8" s="20" customFormat="1" ht="31.5">
      <c r="A14" s="101" t="s">
        <v>189</v>
      </c>
      <c r="B14" s="60" t="s">
        <v>191</v>
      </c>
      <c r="C14" s="61"/>
      <c r="D14" s="62">
        <f>D15+D17+D18+D20+D22</f>
        <v>3549161.8</v>
      </c>
      <c r="E14" s="62">
        <f>E15+E17+E18+E20+E22</f>
        <v>3211525.16</v>
      </c>
      <c r="F14" s="62">
        <f>F15+F17+F18+F20+F22</f>
        <v>3197404.81</v>
      </c>
    </row>
    <row r="15" spans="1:8" ht="31.5">
      <c r="A15" s="85" t="s">
        <v>79</v>
      </c>
      <c r="B15" s="191" t="s">
        <v>152</v>
      </c>
      <c r="C15" s="193">
        <v>100</v>
      </c>
      <c r="D15" s="189">
        <v>596428</v>
      </c>
      <c r="E15" s="192">
        <f>SUM('Приложение 8'!G15:G16)</f>
        <v>596500</v>
      </c>
      <c r="F15" s="192">
        <f>SUM('Приложение 8'!H15:H16)</f>
        <v>593500</v>
      </c>
    </row>
    <row r="16" spans="1:8" ht="63.75" customHeight="1">
      <c r="A16" s="103" t="s">
        <v>80</v>
      </c>
      <c r="B16" s="191"/>
      <c r="C16" s="193"/>
      <c r="D16" s="190"/>
      <c r="E16" s="192"/>
      <c r="F16" s="192"/>
      <c r="H16" s="16"/>
    </row>
    <row r="17" spans="1:8" s="84" customFormat="1" ht="48.75" customHeight="1">
      <c r="A17" s="114" t="s">
        <v>285</v>
      </c>
      <c r="B17" s="150" t="s">
        <v>152</v>
      </c>
      <c r="C17" s="151">
        <v>800</v>
      </c>
      <c r="D17" s="149"/>
      <c r="E17" s="149"/>
      <c r="F17" s="149"/>
      <c r="H17" s="16"/>
    </row>
    <row r="18" spans="1:8" ht="31.5">
      <c r="A18" s="85" t="s">
        <v>81</v>
      </c>
      <c r="B18" s="191" t="s">
        <v>153</v>
      </c>
      <c r="C18" s="193">
        <v>100</v>
      </c>
      <c r="D18" s="192">
        <f>SUM('Приложение 7'!G18:G19)</f>
        <v>2440149.7999999998</v>
      </c>
      <c r="E18" s="192">
        <f>SUM('Приложение 8'!G18:G19)</f>
        <v>2334045</v>
      </c>
      <c r="F18" s="192">
        <f>SUM('Приложение 8'!H18:H19)</f>
        <v>2319359.81</v>
      </c>
    </row>
    <row r="19" spans="1:8" ht="63.75" customHeight="1">
      <c r="A19" s="103" t="s">
        <v>80</v>
      </c>
      <c r="B19" s="191"/>
      <c r="C19" s="193"/>
      <c r="D19" s="192"/>
      <c r="E19" s="192"/>
      <c r="F19" s="192"/>
    </row>
    <row r="20" spans="1:8" ht="31.5">
      <c r="A20" s="85" t="s">
        <v>81</v>
      </c>
      <c r="B20" s="191" t="s">
        <v>153</v>
      </c>
      <c r="C20" s="193">
        <v>200</v>
      </c>
      <c r="D20" s="192">
        <f>SUM('Приложение 7'!G20:G21)</f>
        <v>503484</v>
      </c>
      <c r="E20" s="192">
        <f>'Приложение 8'!G20:G21</f>
        <v>280980.15999999997</v>
      </c>
      <c r="F20" s="192">
        <f>'Приложение 8'!H20:H21</f>
        <v>284545</v>
      </c>
    </row>
    <row r="21" spans="1:8" ht="37.5" customHeight="1">
      <c r="A21" s="103" t="s">
        <v>312</v>
      </c>
      <c r="B21" s="191"/>
      <c r="C21" s="193"/>
      <c r="D21" s="192"/>
      <c r="E21" s="192"/>
      <c r="F21" s="192"/>
      <c r="H21" s="16"/>
    </row>
    <row r="22" spans="1:8" ht="31.5">
      <c r="A22" s="85" t="s">
        <v>81</v>
      </c>
      <c r="B22" s="191" t="s">
        <v>153</v>
      </c>
      <c r="C22" s="193">
        <v>800</v>
      </c>
      <c r="D22" s="192">
        <f>SUM('Приложение 7'!G22:G23)</f>
        <v>9100</v>
      </c>
      <c r="E22" s="192">
        <f>SUM('Приложение 8'!G22:G23)</f>
        <v>0</v>
      </c>
      <c r="F22" s="192">
        <f>SUM('Приложение 8'!H22:H23)</f>
        <v>0</v>
      </c>
    </row>
    <row r="23" spans="1:8" ht="15.75">
      <c r="A23" s="103" t="s">
        <v>83</v>
      </c>
      <c r="B23" s="191"/>
      <c r="C23" s="193"/>
      <c r="D23" s="192"/>
      <c r="E23" s="192"/>
      <c r="F23" s="192"/>
      <c r="H23" s="16"/>
    </row>
    <row r="24" spans="1:8" s="20" customFormat="1" ht="31.5">
      <c r="A24" s="104" t="s">
        <v>187</v>
      </c>
      <c r="B24" s="60" t="s">
        <v>193</v>
      </c>
      <c r="C24" s="61"/>
      <c r="D24" s="105">
        <f>D25+D27+D29</f>
        <v>384500</v>
      </c>
      <c r="E24" s="105">
        <f>E25+E27+E29+E31+E32</f>
        <v>467000</v>
      </c>
      <c r="F24" s="105">
        <f>F25+F27+F29+F31+F32</f>
        <v>467000</v>
      </c>
    </row>
    <row r="25" spans="1:8" s="20" customFormat="1" ht="31.5">
      <c r="A25" s="85" t="s">
        <v>134</v>
      </c>
      <c r="B25" s="191" t="s">
        <v>159</v>
      </c>
      <c r="C25" s="193">
        <v>800</v>
      </c>
      <c r="D25" s="192">
        <f>SUM('Приложение 7'!G34:G35)</f>
        <v>3500</v>
      </c>
      <c r="E25" s="192">
        <f>SUM('Приложение 8'!G28:G29)</f>
        <v>4000</v>
      </c>
      <c r="F25" s="192">
        <f>SUM('Приложение 8'!H28:H29)</f>
        <v>4000</v>
      </c>
    </row>
    <row r="26" spans="1:8" s="20" customFormat="1" ht="31.5">
      <c r="A26" s="103" t="s">
        <v>82</v>
      </c>
      <c r="B26" s="191"/>
      <c r="C26" s="193"/>
      <c r="D26" s="192"/>
      <c r="E26" s="192"/>
      <c r="F26" s="192"/>
    </row>
    <row r="27" spans="1:8" s="20" customFormat="1" ht="31.5">
      <c r="A27" s="85" t="s">
        <v>135</v>
      </c>
      <c r="B27" s="191" t="s">
        <v>160</v>
      </c>
      <c r="C27" s="193">
        <v>200</v>
      </c>
      <c r="D27" s="189">
        <f>SUM('Приложение 7'!G36:G37)</f>
        <v>368000</v>
      </c>
      <c r="E27" s="192">
        <f>SUM('Приложение 8'!G30:G31)</f>
        <v>450000</v>
      </c>
      <c r="F27" s="192">
        <f>SUM('Приложение 8'!H30:H31)</f>
        <v>450000</v>
      </c>
    </row>
    <row r="28" spans="1:8" s="20" customFormat="1" ht="31.5">
      <c r="A28" s="103" t="s">
        <v>313</v>
      </c>
      <c r="B28" s="191"/>
      <c r="C28" s="193"/>
      <c r="D28" s="190"/>
      <c r="E28" s="192"/>
      <c r="F28" s="192"/>
    </row>
    <row r="29" spans="1:8" s="20" customFormat="1" ht="31.5">
      <c r="A29" s="85" t="s">
        <v>143</v>
      </c>
      <c r="B29" s="185" t="s">
        <v>161</v>
      </c>
      <c r="C29" s="187">
        <v>200</v>
      </c>
      <c r="D29" s="189">
        <f>SUM('Приложение 7'!G38:G39)</f>
        <v>13000</v>
      </c>
      <c r="E29" s="189">
        <f>SUM('Приложение 8'!G32:G33)</f>
        <v>13000</v>
      </c>
      <c r="F29" s="189">
        <f>SUM('Приложение 8'!H32:H33)</f>
        <v>13000</v>
      </c>
    </row>
    <row r="30" spans="1:8" s="20" customFormat="1" ht="31.5">
      <c r="A30" s="103" t="s">
        <v>313</v>
      </c>
      <c r="B30" s="186"/>
      <c r="C30" s="188"/>
      <c r="D30" s="190"/>
      <c r="E30" s="190"/>
      <c r="F30" s="190"/>
    </row>
    <row r="31" spans="1:8" s="20" customFormat="1" ht="47.25">
      <c r="A31" s="106" t="s">
        <v>186</v>
      </c>
      <c r="B31" s="60" t="s">
        <v>192</v>
      </c>
      <c r="C31" s="61"/>
      <c r="D31" s="105">
        <f>SUM(D32)</f>
        <v>12758.6</v>
      </c>
      <c r="E31" s="62">
        <f>SUM(E32)</f>
        <v>0</v>
      </c>
      <c r="F31" s="62">
        <f>SUM(F32)</f>
        <v>0</v>
      </c>
    </row>
    <row r="32" spans="1:8" ht="64.5" customHeight="1">
      <c r="A32" s="85" t="s">
        <v>136</v>
      </c>
      <c r="B32" s="185" t="s">
        <v>158</v>
      </c>
      <c r="C32" s="187">
        <v>500</v>
      </c>
      <c r="D32" s="189">
        <f>SUM('Приложение 7'!G28:G29)</f>
        <v>12758.6</v>
      </c>
      <c r="E32" s="189"/>
      <c r="F32" s="189">
        <f>SUM('Приложение 8'!H25:H26)</f>
        <v>0</v>
      </c>
    </row>
    <row r="33" spans="1:7" ht="0.75" hidden="1" customHeight="1">
      <c r="A33" s="103"/>
      <c r="B33" s="195"/>
      <c r="C33" s="196"/>
      <c r="D33" s="194"/>
      <c r="E33" s="194"/>
      <c r="F33" s="194"/>
    </row>
    <row r="34" spans="1:7" s="84" customFormat="1" ht="21" customHeight="1">
      <c r="A34" s="103" t="s">
        <v>137</v>
      </c>
      <c r="B34" s="186"/>
      <c r="C34" s="188"/>
      <c r="D34" s="190"/>
      <c r="E34" s="190"/>
      <c r="F34" s="190"/>
    </row>
    <row r="35" spans="1:7" ht="47.25">
      <c r="A35" s="101" t="s">
        <v>201</v>
      </c>
      <c r="B35" s="107" t="s">
        <v>202</v>
      </c>
      <c r="C35" s="108"/>
      <c r="D35" s="109">
        <f>SUM(D36)</f>
        <v>72000</v>
      </c>
      <c r="E35" s="109">
        <f t="shared" ref="E35:F35" si="1">SUM(E36)</f>
        <v>72000</v>
      </c>
      <c r="F35" s="109">
        <f t="shared" si="1"/>
        <v>72000</v>
      </c>
    </row>
    <row r="36" spans="1:7" ht="31.5">
      <c r="A36" s="85" t="s">
        <v>92</v>
      </c>
      <c r="B36" s="191" t="s">
        <v>162</v>
      </c>
      <c r="C36" s="193">
        <v>300</v>
      </c>
      <c r="D36" s="192">
        <f>SUM('Приложение 7'!G73:G74)</f>
        <v>72000</v>
      </c>
      <c r="E36" s="192">
        <f>SUM('Приложение 8'!G62:G63)</f>
        <v>72000</v>
      </c>
      <c r="F36" s="192">
        <f>SUM('Приложение 8'!H62:H63)</f>
        <v>72000</v>
      </c>
    </row>
    <row r="37" spans="1:7" ht="16.5" customHeight="1">
      <c r="A37" s="103" t="s">
        <v>93</v>
      </c>
      <c r="B37" s="191"/>
      <c r="C37" s="193"/>
      <c r="D37" s="192"/>
      <c r="E37" s="192"/>
      <c r="F37" s="192"/>
    </row>
    <row r="38" spans="1:7" s="19" customFormat="1" ht="18" customHeight="1">
      <c r="A38" s="101" t="s">
        <v>150</v>
      </c>
      <c r="B38" s="60" t="s">
        <v>204</v>
      </c>
      <c r="C38" s="101"/>
      <c r="D38" s="102">
        <f t="shared" ref="D38:F39" si="2">SUM(D39)</f>
        <v>282000</v>
      </c>
      <c r="E38" s="102">
        <f t="shared" si="2"/>
        <v>75000</v>
      </c>
      <c r="F38" s="102">
        <f t="shared" si="2"/>
        <v>75000</v>
      </c>
      <c r="G38" s="99"/>
    </row>
    <row r="39" spans="1:7" s="19" customFormat="1" ht="31.5">
      <c r="A39" s="101" t="s">
        <v>203</v>
      </c>
      <c r="B39" s="60" t="s">
        <v>205</v>
      </c>
      <c r="C39" s="101"/>
      <c r="D39" s="102">
        <f t="shared" si="2"/>
        <v>282000</v>
      </c>
      <c r="E39" s="102">
        <f t="shared" si="2"/>
        <v>75000</v>
      </c>
      <c r="F39" s="102">
        <f t="shared" si="2"/>
        <v>75000</v>
      </c>
    </row>
    <row r="40" spans="1:7" ht="31.5">
      <c r="A40" s="85" t="s">
        <v>88</v>
      </c>
      <c r="B40" s="191" t="s">
        <v>154</v>
      </c>
      <c r="C40" s="193">
        <v>200</v>
      </c>
      <c r="D40" s="192">
        <f>SUM('Приложение 7'!G47:G48)</f>
        <v>282000</v>
      </c>
      <c r="E40" s="192">
        <f>SUM('Приложение 8'!G40:G41)</f>
        <v>75000</v>
      </c>
      <c r="F40" s="192">
        <f>SUM('Приложение 8'!H40:H41)</f>
        <v>75000</v>
      </c>
    </row>
    <row r="41" spans="1:7" ht="31.5">
      <c r="A41" s="103" t="s">
        <v>313</v>
      </c>
      <c r="B41" s="191"/>
      <c r="C41" s="193"/>
      <c r="D41" s="192"/>
      <c r="E41" s="192"/>
      <c r="F41" s="192"/>
    </row>
    <row r="42" spans="1:7" s="28" customFormat="1" ht="15.75">
      <c r="A42" s="101" t="s">
        <v>206</v>
      </c>
      <c r="B42" s="60" t="s">
        <v>207</v>
      </c>
      <c r="C42" s="61"/>
      <c r="D42" s="110">
        <f>D43+D46</f>
        <v>507828</v>
      </c>
      <c r="E42" s="110">
        <f t="shared" ref="E42:F42" si="3">E43+E46</f>
        <v>526300</v>
      </c>
      <c r="F42" s="110">
        <f t="shared" si="3"/>
        <v>534320.35</v>
      </c>
      <c r="G42" s="117"/>
    </row>
    <row r="43" spans="1:7" s="27" customFormat="1" ht="31.5">
      <c r="A43" s="101" t="s">
        <v>208</v>
      </c>
      <c r="B43" s="60" t="s">
        <v>209</v>
      </c>
      <c r="C43" s="61"/>
      <c r="D43" s="110">
        <f>D44</f>
        <v>374828</v>
      </c>
      <c r="E43" s="110">
        <f>SUM(E44)</f>
        <v>353300</v>
      </c>
      <c r="F43" s="110">
        <f>SUM(F44)</f>
        <v>353300</v>
      </c>
    </row>
    <row r="44" spans="1:7" ht="33" customHeight="1">
      <c r="A44" s="85" t="s">
        <v>90</v>
      </c>
      <c r="B44" s="191" t="s">
        <v>155</v>
      </c>
      <c r="C44" s="193">
        <v>200</v>
      </c>
      <c r="D44" s="192">
        <v>374828</v>
      </c>
      <c r="E44" s="192">
        <f>SUM('Приложение 8'!G54:G55)</f>
        <v>353300</v>
      </c>
      <c r="F44" s="192">
        <f>SUM('Приложение 8'!H54:H55)</f>
        <v>353300</v>
      </c>
    </row>
    <row r="45" spans="1:7" ht="31.5">
      <c r="A45" s="103" t="s">
        <v>313</v>
      </c>
      <c r="B45" s="191"/>
      <c r="C45" s="193"/>
      <c r="D45" s="192"/>
      <c r="E45" s="192"/>
      <c r="F45" s="192"/>
    </row>
    <row r="46" spans="1:7" s="27" customFormat="1" ht="32.25" customHeight="1">
      <c r="A46" s="101" t="s">
        <v>210</v>
      </c>
      <c r="B46" s="60" t="s">
        <v>211</v>
      </c>
      <c r="C46" s="61"/>
      <c r="D46" s="110">
        <f>SUM(D47)</f>
        <v>133000</v>
      </c>
      <c r="E46" s="110">
        <f t="shared" ref="E46:F46" si="4">SUM(E47)</f>
        <v>173000</v>
      </c>
      <c r="F46" s="110">
        <f t="shared" si="4"/>
        <v>181020.35</v>
      </c>
    </row>
    <row r="47" spans="1:7" ht="31.5">
      <c r="A47" s="85" t="s">
        <v>140</v>
      </c>
      <c r="B47" s="191" t="s">
        <v>156</v>
      </c>
      <c r="C47" s="193">
        <v>200</v>
      </c>
      <c r="D47" s="192">
        <v>133000</v>
      </c>
      <c r="E47" s="192">
        <f>SUM('Приложение 8'!G56:G57)</f>
        <v>173000</v>
      </c>
      <c r="F47" s="192">
        <f>SUM('Приложение 8'!H56:H57)</f>
        <v>181020.35</v>
      </c>
    </row>
    <row r="48" spans="1:7" ht="31.5">
      <c r="A48" s="103" t="s">
        <v>313</v>
      </c>
      <c r="B48" s="191"/>
      <c r="C48" s="193"/>
      <c r="D48" s="192"/>
      <c r="E48" s="192"/>
      <c r="F48" s="192"/>
    </row>
    <row r="49" spans="1:7" s="23" customFormat="1" ht="31.5">
      <c r="A49" s="111" t="s">
        <v>151</v>
      </c>
      <c r="B49" s="112" t="s">
        <v>212</v>
      </c>
      <c r="C49" s="111"/>
      <c r="D49" s="113">
        <f>D50+D53++D64+D67</f>
        <v>3873752.92</v>
      </c>
      <c r="E49" s="113">
        <f>E50+E53+E64+E67</f>
        <v>3148193.46</v>
      </c>
      <c r="F49" s="113">
        <f>F50+F53+F64+F67</f>
        <v>3108193.46</v>
      </c>
      <c r="G49" s="163"/>
    </row>
    <row r="50" spans="1:7" s="20" customFormat="1" ht="31.5">
      <c r="A50" s="101" t="s">
        <v>213</v>
      </c>
      <c r="B50" s="60" t="s">
        <v>214</v>
      </c>
      <c r="C50" s="61"/>
      <c r="D50" s="62">
        <f>SUM(D51)</f>
        <v>3000</v>
      </c>
      <c r="E50" s="62">
        <f>SUM(E51)</f>
        <v>3000</v>
      </c>
      <c r="F50" s="62">
        <f>SUM(F51)</f>
        <v>3000</v>
      </c>
    </row>
    <row r="51" spans="1:7" ht="38.25" customHeight="1">
      <c r="A51" s="85" t="s">
        <v>141</v>
      </c>
      <c r="B51" s="191" t="s">
        <v>157</v>
      </c>
      <c r="C51" s="193">
        <v>200</v>
      </c>
      <c r="D51" s="192">
        <f>SUM('Приложение 7'!G78:G79)</f>
        <v>3000</v>
      </c>
      <c r="E51" s="192">
        <f>SUM('Приложение 8'!G67:G68)</f>
        <v>3000</v>
      </c>
      <c r="F51" s="192">
        <f>SUM('Приложение 8'!H67:H68)</f>
        <v>3000</v>
      </c>
    </row>
    <row r="52" spans="1:7" ht="31.5">
      <c r="A52" s="103" t="s">
        <v>313</v>
      </c>
      <c r="B52" s="191"/>
      <c r="C52" s="193"/>
      <c r="D52" s="192"/>
      <c r="E52" s="192"/>
      <c r="F52" s="192"/>
    </row>
    <row r="53" spans="1:7" s="20" customFormat="1" ht="32.25" customHeight="1">
      <c r="A53" s="101" t="s">
        <v>215</v>
      </c>
      <c r="B53" s="60" t="s">
        <v>216</v>
      </c>
      <c r="C53" s="61"/>
      <c r="D53" s="62">
        <f>D54+D56+D58+D60+D62</f>
        <v>2811444.3</v>
      </c>
      <c r="E53" s="62">
        <f>E54+E56+E58</f>
        <v>2379654.84</v>
      </c>
      <c r="F53" s="62">
        <f>F54+F56+F58</f>
        <v>2339654.84</v>
      </c>
    </row>
    <row r="54" spans="1:7" ht="31.5">
      <c r="A54" s="85" t="s">
        <v>97</v>
      </c>
      <c r="B54" s="191" t="s">
        <v>163</v>
      </c>
      <c r="C54" s="193">
        <v>100</v>
      </c>
      <c r="D54" s="192">
        <f>SUM('Приложение 7'!G83:G84)</f>
        <v>1473702.3</v>
      </c>
      <c r="E54" s="192">
        <f>SUM('Приложение 8'!G72:G73)</f>
        <v>1360765.42</v>
      </c>
      <c r="F54" s="192">
        <f>SUM('Приложение 8'!H72:H73)</f>
        <v>1360765.42</v>
      </c>
    </row>
    <row r="55" spans="1:7" ht="62.25" customHeight="1">
      <c r="A55" s="103" t="s">
        <v>80</v>
      </c>
      <c r="B55" s="191"/>
      <c r="C55" s="193"/>
      <c r="D55" s="192"/>
      <c r="E55" s="192"/>
      <c r="F55" s="192"/>
    </row>
    <row r="56" spans="1:7" ht="31.5">
      <c r="A56" s="85" t="s">
        <v>97</v>
      </c>
      <c r="B56" s="191" t="s">
        <v>163</v>
      </c>
      <c r="C56" s="193">
        <v>200</v>
      </c>
      <c r="D56" s="192">
        <f>SUM('Приложение 7'!G85:G86)</f>
        <v>1113000</v>
      </c>
      <c r="E56" s="192">
        <f>SUM('Приложение 8'!G74:G75)</f>
        <v>967589.42</v>
      </c>
      <c r="F56" s="192">
        <f>SUM('Приложение 8'!H74:H75)</f>
        <v>927589.42</v>
      </c>
    </row>
    <row r="57" spans="1:7" ht="31.5">
      <c r="A57" s="103" t="s">
        <v>313</v>
      </c>
      <c r="B57" s="191"/>
      <c r="C57" s="193"/>
      <c r="D57" s="192"/>
      <c r="E57" s="192"/>
      <c r="F57" s="192"/>
    </row>
    <row r="58" spans="1:7" ht="31.5">
      <c r="A58" s="85" t="s">
        <v>97</v>
      </c>
      <c r="B58" s="191" t="s">
        <v>163</v>
      </c>
      <c r="C58" s="193">
        <v>800</v>
      </c>
      <c r="D58" s="192">
        <f>SUM('Приложение 7'!G87:G88)</f>
        <v>68824</v>
      </c>
      <c r="E58" s="192">
        <f>SUM('Приложение 8'!G76:G77)</f>
        <v>51300</v>
      </c>
      <c r="F58" s="192">
        <f>SUM('Приложение 8'!H76:H77)</f>
        <v>51300</v>
      </c>
    </row>
    <row r="59" spans="1:7" ht="15.75">
      <c r="A59" s="103" t="s">
        <v>83</v>
      </c>
      <c r="B59" s="191"/>
      <c r="C59" s="193"/>
      <c r="D59" s="192"/>
      <c r="E59" s="192"/>
      <c r="F59" s="192"/>
    </row>
    <row r="60" spans="1:7" ht="78.75">
      <c r="A60" s="85" t="s">
        <v>147</v>
      </c>
      <c r="B60" s="185" t="s">
        <v>164</v>
      </c>
      <c r="C60" s="187">
        <v>100</v>
      </c>
      <c r="D60" s="189">
        <f>SUM('Приложение 7'!G89:G90)</f>
        <v>151240</v>
      </c>
      <c r="E60" s="189" t="s">
        <v>144</v>
      </c>
      <c r="F60" s="189" t="s">
        <v>144</v>
      </c>
    </row>
    <row r="61" spans="1:7" ht="62.25" customHeight="1">
      <c r="A61" s="103" t="s">
        <v>80</v>
      </c>
      <c r="B61" s="186"/>
      <c r="C61" s="188"/>
      <c r="D61" s="190"/>
      <c r="E61" s="190"/>
      <c r="F61" s="190"/>
    </row>
    <row r="62" spans="1:7" ht="65.25" customHeight="1">
      <c r="A62" s="85" t="s">
        <v>148</v>
      </c>
      <c r="B62" s="185" t="s">
        <v>165</v>
      </c>
      <c r="C62" s="187">
        <v>100</v>
      </c>
      <c r="D62" s="189">
        <f>SUM('Приложение 7'!G91:G92)</f>
        <v>4678</v>
      </c>
      <c r="E62" s="189" t="s">
        <v>144</v>
      </c>
      <c r="F62" s="189" t="s">
        <v>144</v>
      </c>
    </row>
    <row r="63" spans="1:7" ht="62.25" customHeight="1">
      <c r="A63" s="103" t="s">
        <v>80</v>
      </c>
      <c r="B63" s="186"/>
      <c r="C63" s="188"/>
      <c r="D63" s="190"/>
      <c r="E63" s="190"/>
      <c r="F63" s="190"/>
    </row>
    <row r="64" spans="1:7" s="20" customFormat="1" ht="30" customHeight="1">
      <c r="A64" s="101" t="s">
        <v>217</v>
      </c>
      <c r="B64" s="60" t="s">
        <v>218</v>
      </c>
      <c r="C64" s="61"/>
      <c r="D64" s="62">
        <f>SUM(D65)</f>
        <v>3000</v>
      </c>
      <c r="E64" s="62">
        <f>SUM(E65)</f>
        <v>3000</v>
      </c>
      <c r="F64" s="62">
        <f>SUM(F65)</f>
        <v>3000</v>
      </c>
    </row>
    <row r="65" spans="1:10" ht="32.25" customHeight="1">
      <c r="A65" s="85" t="s">
        <v>142</v>
      </c>
      <c r="B65" s="191" t="s">
        <v>166</v>
      </c>
      <c r="C65" s="193">
        <v>200</v>
      </c>
      <c r="D65" s="192">
        <f>SUM('Приложение 7'!G104:G105)</f>
        <v>3000</v>
      </c>
      <c r="E65" s="192">
        <f>SUM('Приложение 8'!G85:G86)</f>
        <v>3000</v>
      </c>
      <c r="F65" s="192">
        <f>SUM('Приложение 8'!H85:H86)</f>
        <v>3000</v>
      </c>
    </row>
    <row r="66" spans="1:10" ht="31.5">
      <c r="A66" s="103" t="s">
        <v>313</v>
      </c>
      <c r="B66" s="191"/>
      <c r="C66" s="193"/>
      <c r="D66" s="192"/>
      <c r="E66" s="192"/>
      <c r="F66" s="192"/>
    </row>
    <row r="67" spans="1:10" s="20" customFormat="1" ht="31.5" customHeight="1">
      <c r="A67" s="101" t="s">
        <v>219</v>
      </c>
      <c r="B67" s="60" t="s">
        <v>220</v>
      </c>
      <c r="C67" s="61"/>
      <c r="D67" s="62">
        <f>D68+D70+D72+D74</f>
        <v>1056308.6199999999</v>
      </c>
      <c r="E67" s="62">
        <f>E68+E70+E72+E74</f>
        <v>762538.62</v>
      </c>
      <c r="F67" s="62">
        <f>F68+F70+F72+F74</f>
        <v>762538.62</v>
      </c>
      <c r="G67" s="16"/>
    </row>
    <row r="68" spans="1:10" s="86" customFormat="1" ht="32.25" customHeight="1">
      <c r="A68" s="85" t="s">
        <v>241</v>
      </c>
      <c r="B68" s="185" t="s">
        <v>242</v>
      </c>
      <c r="C68" s="187">
        <v>100</v>
      </c>
      <c r="D68" s="189">
        <f>SUM('Приложение 7'!G94:G95)</f>
        <v>293770</v>
      </c>
      <c r="E68" s="206">
        <v>0</v>
      </c>
      <c r="F68" s="206">
        <v>0</v>
      </c>
    </row>
    <row r="69" spans="1:10" s="86" customFormat="1" ht="32.25" customHeight="1">
      <c r="A69" s="103" t="s">
        <v>80</v>
      </c>
      <c r="B69" s="186"/>
      <c r="C69" s="188"/>
      <c r="D69" s="190"/>
      <c r="E69" s="207"/>
      <c r="F69" s="207"/>
    </row>
    <row r="70" spans="1:10" s="86" customFormat="1" ht="32.25" customHeight="1">
      <c r="A70" s="85" t="s">
        <v>243</v>
      </c>
      <c r="B70" s="185" t="s">
        <v>244</v>
      </c>
      <c r="C70" s="187">
        <v>100</v>
      </c>
      <c r="D70" s="189">
        <f>SUM('Приложение 7'!G96:G97)</f>
        <v>15461.58</v>
      </c>
      <c r="E70" s="206">
        <v>0</v>
      </c>
      <c r="F70" s="206">
        <v>0</v>
      </c>
    </row>
    <row r="71" spans="1:10" s="86" customFormat="1" ht="32.25" customHeight="1">
      <c r="A71" s="103" t="s">
        <v>80</v>
      </c>
      <c r="B71" s="186"/>
      <c r="C71" s="188"/>
      <c r="D71" s="190"/>
      <c r="E71" s="207"/>
      <c r="F71" s="207"/>
    </row>
    <row r="72" spans="1:10" s="29" customFormat="1" ht="33" customHeight="1">
      <c r="A72" s="85" t="s">
        <v>221</v>
      </c>
      <c r="B72" s="191" t="s">
        <v>222</v>
      </c>
      <c r="C72" s="187">
        <v>100</v>
      </c>
      <c r="D72" s="189">
        <f>SUM('Приложение 7'!G98:G99)</f>
        <v>442081.12</v>
      </c>
      <c r="E72" s="189">
        <f>SUM('Приложение 8'!G79:G80)</f>
        <v>457542.7</v>
      </c>
      <c r="F72" s="189">
        <f>SUM('Приложение 8'!H79:H80)</f>
        <v>457542.7</v>
      </c>
      <c r="H72" s="134"/>
    </row>
    <row r="73" spans="1:10" s="29" customFormat="1" ht="63.75" customHeight="1">
      <c r="A73" s="103" t="s">
        <v>80</v>
      </c>
      <c r="B73" s="191"/>
      <c r="C73" s="188"/>
      <c r="D73" s="190"/>
      <c r="E73" s="190"/>
      <c r="F73" s="190"/>
    </row>
    <row r="74" spans="1:10" s="20" customFormat="1" ht="33" customHeight="1">
      <c r="A74" s="85" t="s">
        <v>221</v>
      </c>
      <c r="B74" s="191" t="s">
        <v>222</v>
      </c>
      <c r="C74" s="193">
        <v>200</v>
      </c>
      <c r="D74" s="192">
        <f>SUM('Приложение 7'!G100:G101)</f>
        <v>304995.92</v>
      </c>
      <c r="E74" s="192">
        <f>SUM('Приложение 8'!G81:G82)</f>
        <v>304995.92</v>
      </c>
      <c r="F74" s="192">
        <f>SUM('Приложение 8'!H81:H82)</f>
        <v>304995.92</v>
      </c>
    </row>
    <row r="75" spans="1:10" s="20" customFormat="1" ht="31.5">
      <c r="A75" s="103" t="s">
        <v>313</v>
      </c>
      <c r="B75" s="191"/>
      <c r="C75" s="193"/>
      <c r="D75" s="192"/>
      <c r="E75" s="192"/>
      <c r="F75" s="192"/>
    </row>
    <row r="76" spans="1:10" s="20" customFormat="1" ht="35.25" customHeight="1">
      <c r="A76" s="104" t="s">
        <v>194</v>
      </c>
      <c r="B76" s="60" t="s">
        <v>195</v>
      </c>
      <c r="C76" s="61"/>
      <c r="D76" s="62">
        <f>SUM(D77)</f>
        <v>1474501</v>
      </c>
      <c r="E76" s="62">
        <f t="shared" ref="E76:F76" si="5">SUM(E77)</f>
        <v>1191761</v>
      </c>
      <c r="F76" s="62">
        <f t="shared" si="5"/>
        <v>1195661</v>
      </c>
      <c r="G76" s="16"/>
    </row>
    <row r="77" spans="1:10" s="20" customFormat="1" ht="29.25" customHeight="1">
      <c r="A77" s="101" t="s">
        <v>196</v>
      </c>
      <c r="B77" s="60" t="s">
        <v>197</v>
      </c>
      <c r="C77" s="61"/>
      <c r="D77" s="62">
        <f>D78+D80+D81+D83+D85+D87+D89+D91+D93+D95</f>
        <v>1474501</v>
      </c>
      <c r="E77" s="62">
        <f>E78+E80+E81+E83+E85+E87+E89+E91+E93+E95</f>
        <v>1191761</v>
      </c>
      <c r="F77" s="62">
        <f>F78+F80+F81+F83+F85+F87+F89+F91+F93+F95</f>
        <v>1195661</v>
      </c>
      <c r="H77" s="16"/>
    </row>
    <row r="78" spans="1:10" s="20" customFormat="1" ht="30" customHeight="1">
      <c r="A78" s="85" t="s">
        <v>86</v>
      </c>
      <c r="B78" s="191" t="s">
        <v>198</v>
      </c>
      <c r="C78" s="193">
        <v>100</v>
      </c>
      <c r="D78" s="192">
        <v>79000</v>
      </c>
      <c r="E78" s="192">
        <f>SUM('Приложение 8'!G36:G37)</f>
        <v>82000</v>
      </c>
      <c r="F78" s="192">
        <f>SUM('Приложение 8'!H36:H37)</f>
        <v>85900</v>
      </c>
      <c r="G78" s="16"/>
      <c r="H78" s="16"/>
    </row>
    <row r="79" spans="1:10" s="20" customFormat="1" ht="77.25" customHeight="1">
      <c r="A79" s="103" t="s">
        <v>80</v>
      </c>
      <c r="B79" s="191"/>
      <c r="C79" s="193"/>
      <c r="D79" s="192"/>
      <c r="E79" s="192"/>
      <c r="F79" s="192"/>
      <c r="J79" s="16"/>
    </row>
    <row r="80" spans="1:10" s="84" customFormat="1" ht="34.5" customHeight="1">
      <c r="A80" s="114" t="s">
        <v>313</v>
      </c>
      <c r="B80" s="150" t="s">
        <v>198</v>
      </c>
      <c r="C80" s="151">
        <v>200</v>
      </c>
      <c r="D80" s="149">
        <v>2000</v>
      </c>
      <c r="E80" s="149"/>
      <c r="F80" s="149"/>
    </row>
    <row r="81" spans="1:8" ht="47.25">
      <c r="A81" s="85" t="s">
        <v>199</v>
      </c>
      <c r="B81" s="191" t="s">
        <v>200</v>
      </c>
      <c r="C81" s="193">
        <v>200</v>
      </c>
      <c r="D81" s="192">
        <f>SUM('Приложение 7'!G25:G26)</f>
        <v>0</v>
      </c>
      <c r="E81" s="192">
        <v>0</v>
      </c>
      <c r="F81" s="192">
        <v>0</v>
      </c>
    </row>
    <row r="82" spans="1:8" ht="31.5" customHeight="1">
      <c r="A82" s="103" t="s">
        <v>313</v>
      </c>
      <c r="B82" s="191"/>
      <c r="C82" s="193"/>
      <c r="D82" s="192"/>
      <c r="E82" s="192"/>
      <c r="F82" s="192"/>
    </row>
    <row r="83" spans="1:8" s="84" customFormat="1" ht="31.5">
      <c r="A83" s="85" t="s">
        <v>246</v>
      </c>
      <c r="B83" s="185" t="s">
        <v>245</v>
      </c>
      <c r="C83" s="187">
        <v>200</v>
      </c>
      <c r="D83" s="189">
        <v>180000</v>
      </c>
      <c r="E83" s="189">
        <v>180000</v>
      </c>
      <c r="F83" s="189">
        <v>180000</v>
      </c>
      <c r="H83" s="16"/>
    </row>
    <row r="84" spans="1:8" s="84" customFormat="1" ht="31.5">
      <c r="A84" s="103" t="s">
        <v>313</v>
      </c>
      <c r="B84" s="186"/>
      <c r="C84" s="188"/>
      <c r="D84" s="190"/>
      <c r="E84" s="190"/>
      <c r="F84" s="190"/>
    </row>
    <row r="85" spans="1:8" s="84" customFormat="1" ht="48.75" customHeight="1">
      <c r="A85" s="114" t="s">
        <v>254</v>
      </c>
      <c r="B85" s="185" t="s">
        <v>251</v>
      </c>
      <c r="C85" s="187">
        <v>200</v>
      </c>
      <c r="D85" s="189">
        <f>SUM('Приложение 7'!G51:G52)</f>
        <v>244323</v>
      </c>
      <c r="E85" s="189">
        <v>244323</v>
      </c>
      <c r="F85" s="189">
        <v>244323</v>
      </c>
    </row>
    <row r="86" spans="1:8" s="84" customFormat="1" ht="31.5">
      <c r="A86" s="114" t="s">
        <v>313</v>
      </c>
      <c r="B86" s="186"/>
      <c r="C86" s="188"/>
      <c r="D86" s="190"/>
      <c r="E86" s="190"/>
      <c r="F86" s="190"/>
    </row>
    <row r="87" spans="1:8" s="84" customFormat="1" ht="63">
      <c r="A87" s="85" t="s">
        <v>253</v>
      </c>
      <c r="B87" s="185" t="s">
        <v>252</v>
      </c>
      <c r="C87" s="187">
        <v>200</v>
      </c>
      <c r="D87" s="189">
        <f>SUM('Приложение 7'!G53:G53)</f>
        <v>320647</v>
      </c>
      <c r="E87" s="189">
        <v>320647</v>
      </c>
      <c r="F87" s="189">
        <v>320647</v>
      </c>
      <c r="H87" s="16"/>
    </row>
    <row r="88" spans="1:8" s="84" customFormat="1" ht="31.5">
      <c r="A88" s="103" t="s">
        <v>313</v>
      </c>
      <c r="B88" s="186"/>
      <c r="C88" s="188"/>
      <c r="D88" s="190"/>
      <c r="E88" s="190"/>
      <c r="F88" s="190"/>
    </row>
    <row r="89" spans="1:8" s="84" customFormat="1" ht="47.25">
      <c r="A89" s="114" t="s">
        <v>350</v>
      </c>
      <c r="B89" s="185" t="s">
        <v>349</v>
      </c>
      <c r="C89" s="187">
        <v>200</v>
      </c>
      <c r="D89" s="189">
        <v>304791</v>
      </c>
      <c r="E89" s="189">
        <v>304791</v>
      </c>
      <c r="F89" s="189">
        <v>304791</v>
      </c>
    </row>
    <row r="90" spans="1:8" s="84" customFormat="1" ht="40.5" customHeight="1">
      <c r="A90" s="114" t="s">
        <v>313</v>
      </c>
      <c r="B90" s="186"/>
      <c r="C90" s="188"/>
      <c r="D90" s="190"/>
      <c r="E90" s="190"/>
      <c r="F90" s="190"/>
    </row>
    <row r="91" spans="1:8" s="84" customFormat="1" ht="31.5">
      <c r="A91" s="85" t="s">
        <v>330</v>
      </c>
      <c r="B91" s="185" t="s">
        <v>329</v>
      </c>
      <c r="C91" s="187">
        <v>800</v>
      </c>
      <c r="D91" s="189">
        <v>133740</v>
      </c>
      <c r="E91" s="189"/>
      <c r="F91" s="189"/>
    </row>
    <row r="92" spans="1:8" s="84" customFormat="1" ht="42" customHeight="1">
      <c r="A92" s="103" t="s">
        <v>313</v>
      </c>
      <c r="B92" s="186"/>
      <c r="C92" s="188"/>
      <c r="D92" s="190"/>
      <c r="E92" s="190"/>
      <c r="F92" s="190"/>
    </row>
    <row r="93" spans="1:8" s="84" customFormat="1" ht="31.5">
      <c r="A93" s="115" t="s">
        <v>280</v>
      </c>
      <c r="B93" s="185" t="s">
        <v>282</v>
      </c>
      <c r="C93" s="187">
        <v>200</v>
      </c>
      <c r="D93" s="189">
        <v>180000</v>
      </c>
      <c r="E93" s="189"/>
      <c r="F93" s="189"/>
    </row>
    <row r="94" spans="1:8" s="84" customFormat="1" ht="31.5">
      <c r="A94" s="116" t="s">
        <v>313</v>
      </c>
      <c r="B94" s="186"/>
      <c r="C94" s="188"/>
      <c r="D94" s="190"/>
      <c r="E94" s="190"/>
      <c r="F94" s="190"/>
    </row>
    <row r="95" spans="1:8" s="84" customFormat="1" ht="15.75">
      <c r="A95" s="85" t="s">
        <v>281</v>
      </c>
      <c r="B95" s="185" t="s">
        <v>283</v>
      </c>
      <c r="C95" s="187">
        <v>200</v>
      </c>
      <c r="D95" s="189">
        <v>30000</v>
      </c>
      <c r="E95" s="189">
        <v>60000</v>
      </c>
      <c r="F95" s="189">
        <v>60000</v>
      </c>
    </row>
    <row r="96" spans="1:8" s="84" customFormat="1" ht="31.5">
      <c r="A96" s="103" t="s">
        <v>313</v>
      </c>
      <c r="B96" s="186"/>
      <c r="C96" s="188"/>
      <c r="D96" s="190"/>
      <c r="E96" s="190"/>
      <c r="F96" s="190"/>
      <c r="G96" s="16"/>
    </row>
    <row r="97" spans="1:8" ht="15.75">
      <c r="A97" s="104" t="s">
        <v>98</v>
      </c>
      <c r="B97" s="150"/>
      <c r="C97" s="151"/>
      <c r="D97" s="62">
        <f>D12+D76</f>
        <v>10156502.32</v>
      </c>
      <c r="E97" s="62">
        <f>E12+E76</f>
        <v>8691779.620000001</v>
      </c>
      <c r="F97" s="62">
        <f>F12+F76</f>
        <v>8649579.620000001</v>
      </c>
      <c r="G97" s="16"/>
      <c r="H97" s="16"/>
    </row>
    <row r="98" spans="1:8" ht="15" customHeight="1">
      <c r="A98" s="157"/>
      <c r="B98" s="158"/>
      <c r="C98" s="157"/>
      <c r="D98" s="159"/>
      <c r="E98" s="159"/>
      <c r="F98" s="159"/>
    </row>
    <row r="99" spans="1:8" ht="15" customHeight="1">
      <c r="D99" s="69"/>
      <c r="F99" s="69"/>
    </row>
    <row r="100" spans="1:8" ht="15" customHeight="1"/>
    <row r="101" spans="1:8" ht="15" customHeight="1"/>
    <row r="103" spans="1:8" ht="15" customHeight="1"/>
    <row r="104" spans="1:8" ht="15" customHeight="1"/>
    <row r="105" spans="1:8" ht="15" customHeight="1"/>
    <row r="106" spans="1:8" ht="15" customHeight="1"/>
    <row r="107" spans="1:8" ht="15" customHeight="1"/>
    <row r="108" spans="1:8" ht="15" customHeight="1"/>
    <row r="110" spans="1:8" ht="15" customHeight="1"/>
    <row r="111" spans="1:8" ht="15" customHeight="1"/>
  </sheetData>
  <mergeCells count="173">
    <mergeCell ref="E85:E86"/>
    <mergeCell ref="B68:B69"/>
    <mergeCell ref="C68:C69"/>
    <mergeCell ref="D68:D69"/>
    <mergeCell ref="B70:B71"/>
    <mergeCell ref="C70:C71"/>
    <mergeCell ref="D70:D71"/>
    <mergeCell ref="F70:F71"/>
    <mergeCell ref="E70:E71"/>
    <mergeCell ref="F68:F69"/>
    <mergeCell ref="E68:E69"/>
    <mergeCell ref="E74:E75"/>
    <mergeCell ref="F74:F75"/>
    <mergeCell ref="F72:F73"/>
    <mergeCell ref="E72:E73"/>
    <mergeCell ref="D72:D73"/>
    <mergeCell ref="C72:C73"/>
    <mergeCell ref="B72:B73"/>
    <mergeCell ref="B81:B82"/>
    <mergeCell ref="C81:C82"/>
    <mergeCell ref="D81:D82"/>
    <mergeCell ref="E81:E82"/>
    <mergeCell ref="F81:F82"/>
    <mergeCell ref="B74:B75"/>
    <mergeCell ref="C74:C75"/>
    <mergeCell ref="D74:D75"/>
    <mergeCell ref="B78:B79"/>
    <mergeCell ref="F65:F66"/>
    <mergeCell ref="E65:E66"/>
    <mergeCell ref="D58:D59"/>
    <mergeCell ref="E54:E55"/>
    <mergeCell ref="B65:B66"/>
    <mergeCell ref="C65:C66"/>
    <mergeCell ref="B54:B55"/>
    <mergeCell ref="D65:D66"/>
    <mergeCell ref="B56:B57"/>
    <mergeCell ref="F56:F57"/>
    <mergeCell ref="E56:E57"/>
    <mergeCell ref="E58:E59"/>
    <mergeCell ref="F58:F59"/>
    <mergeCell ref="F62:F63"/>
    <mergeCell ref="F60:F61"/>
    <mergeCell ref="B58:B59"/>
    <mergeCell ref="E62:E63"/>
    <mergeCell ref="E60:E61"/>
    <mergeCell ref="D62:D63"/>
    <mergeCell ref="D60:D61"/>
    <mergeCell ref="C62:C63"/>
    <mergeCell ref="B51:B52"/>
    <mergeCell ref="D54:D55"/>
    <mergeCell ref="B47:B48"/>
    <mergeCell ref="D47:D48"/>
    <mergeCell ref="C56:C57"/>
    <mergeCell ref="C54:C55"/>
    <mergeCell ref="D56:D57"/>
    <mergeCell ref="F54:F55"/>
    <mergeCell ref="D51:D52"/>
    <mergeCell ref="F47:F48"/>
    <mergeCell ref="E47:E48"/>
    <mergeCell ref="C47:C48"/>
    <mergeCell ref="C51:C52"/>
    <mergeCell ref="E51:E52"/>
    <mergeCell ref="C22:C23"/>
    <mergeCell ref="B25:B26"/>
    <mergeCell ref="C25:C26"/>
    <mergeCell ref="F27:F28"/>
    <mergeCell ref="D22:D23"/>
    <mergeCell ref="D40:D41"/>
    <mergeCell ref="F25:F26"/>
    <mergeCell ref="D32:D34"/>
    <mergeCell ref="E32:E34"/>
    <mergeCell ref="E25:E26"/>
    <mergeCell ref="D29:D30"/>
    <mergeCell ref="B29:B30"/>
    <mergeCell ref="C29:C30"/>
    <mergeCell ref="D27:D28"/>
    <mergeCell ref="E29:E30"/>
    <mergeCell ref="E40:E41"/>
    <mergeCell ref="C40:C41"/>
    <mergeCell ref="E27:E28"/>
    <mergeCell ref="B27:B28"/>
    <mergeCell ref="F40:F41"/>
    <mergeCell ref="B40:B41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C10:C11"/>
    <mergeCell ref="D10:F10"/>
    <mergeCell ref="A7:F7"/>
    <mergeCell ref="F93:F94"/>
    <mergeCell ref="B60:B61"/>
    <mergeCell ref="B36:B37"/>
    <mergeCell ref="C36:C37"/>
    <mergeCell ref="E78:E79"/>
    <mergeCell ref="F78:F79"/>
    <mergeCell ref="C78:C79"/>
    <mergeCell ref="D78:D79"/>
    <mergeCell ref="C58:C59"/>
    <mergeCell ref="D87:D88"/>
    <mergeCell ref="F87:F88"/>
    <mergeCell ref="E87:E88"/>
    <mergeCell ref="F85:F86"/>
    <mergeCell ref="F36:F37"/>
    <mergeCell ref="E36:E37"/>
    <mergeCell ref="D36:D37"/>
    <mergeCell ref="C60:C61"/>
    <mergeCell ref="B62:B63"/>
    <mergeCell ref="C44:C45"/>
    <mergeCell ref="F44:F45"/>
    <mergeCell ref="D44:D45"/>
    <mergeCell ref="E44:E45"/>
    <mergeCell ref="F51:F52"/>
    <mergeCell ref="B44:B45"/>
    <mergeCell ref="B95:B96"/>
    <mergeCell ref="C95:C96"/>
    <mergeCell ref="D95:D96"/>
    <mergeCell ref="E95:E96"/>
    <mergeCell ref="F95:F96"/>
    <mergeCell ref="B83:B84"/>
    <mergeCell ref="C83:C84"/>
    <mergeCell ref="D83:D84"/>
    <mergeCell ref="F83:F84"/>
    <mergeCell ref="E83:E84"/>
    <mergeCell ref="B91:B92"/>
    <mergeCell ref="C91:C92"/>
    <mergeCell ref="D91:D92"/>
    <mergeCell ref="E91:E92"/>
    <mergeCell ref="F91:F92"/>
    <mergeCell ref="B85:B86"/>
    <mergeCell ref="C85:C86"/>
    <mergeCell ref="D85:D86"/>
    <mergeCell ref="B87:B88"/>
    <mergeCell ref="C87:C88"/>
    <mergeCell ref="B93:B94"/>
    <mergeCell ref="C93:C94"/>
    <mergeCell ref="D93:D94"/>
    <mergeCell ref="E93:E94"/>
    <mergeCell ref="B89:B90"/>
    <mergeCell ref="C89:C90"/>
    <mergeCell ref="D89:D90"/>
    <mergeCell ref="E89:E90"/>
    <mergeCell ref="F89:F90"/>
    <mergeCell ref="B20:B21"/>
    <mergeCell ref="E22:E23"/>
    <mergeCell ref="C20:C21"/>
    <mergeCell ref="B18:B19"/>
    <mergeCell ref="F22:F23"/>
    <mergeCell ref="F32:F34"/>
    <mergeCell ref="D25:D26"/>
    <mergeCell ref="C27:C28"/>
    <mergeCell ref="D20:D21"/>
    <mergeCell ref="C18:C19"/>
    <mergeCell ref="F20:F21"/>
    <mergeCell ref="E18:E19"/>
    <mergeCell ref="E20:E21"/>
    <mergeCell ref="B32:B34"/>
    <mergeCell ref="C32:C34"/>
    <mergeCell ref="F18:F19"/>
    <mergeCell ref="D18:D19"/>
    <mergeCell ref="F29:F30"/>
    <mergeCell ref="B22:B23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08"/>
  <sheetViews>
    <sheetView zoomScaleSheetLayoutView="100" workbookViewId="0">
      <selection activeCell="B78" sqref="B78:B79"/>
    </sheetView>
  </sheetViews>
  <sheetFormatPr defaultRowHeight="15"/>
  <cols>
    <col min="1" max="1" width="62.5703125" style="30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10" width="14.7109375" bestFit="1" customWidth="1"/>
    <col min="12" max="12" width="13.28515625" bestFit="1" customWidth="1"/>
  </cols>
  <sheetData>
    <row r="1" spans="1:11" ht="15.75">
      <c r="A1" s="167" t="s">
        <v>45</v>
      </c>
      <c r="B1" s="167"/>
      <c r="C1" s="167"/>
      <c r="D1" s="167"/>
      <c r="E1" s="167"/>
      <c r="F1" s="167"/>
      <c r="G1" s="167"/>
    </row>
    <row r="2" spans="1:11" ht="15.75">
      <c r="A2" s="164" t="s">
        <v>347</v>
      </c>
      <c r="B2" s="164"/>
      <c r="C2" s="164"/>
      <c r="D2" s="164"/>
      <c r="E2" s="164"/>
      <c r="F2" s="164"/>
      <c r="G2" s="164"/>
    </row>
    <row r="3" spans="1:11" ht="15.75">
      <c r="A3" s="164" t="s">
        <v>31</v>
      </c>
      <c r="B3" s="164"/>
      <c r="C3" s="164"/>
      <c r="D3" s="164"/>
      <c r="E3" s="164"/>
      <c r="F3" s="164"/>
      <c r="G3" s="164"/>
    </row>
    <row r="4" spans="1:11" ht="15.75">
      <c r="A4" s="164" t="s">
        <v>22</v>
      </c>
      <c r="B4" s="164"/>
      <c r="C4" s="164"/>
      <c r="D4" s="164"/>
      <c r="E4" s="164"/>
      <c r="F4" s="164"/>
      <c r="G4" s="164"/>
    </row>
    <row r="5" spans="1:11" ht="15.75">
      <c r="A5" s="164" t="s">
        <v>23</v>
      </c>
      <c r="B5" s="164"/>
      <c r="C5" s="164"/>
      <c r="D5" s="164"/>
      <c r="E5" s="164"/>
      <c r="F5" s="164"/>
      <c r="G5" s="164"/>
    </row>
    <row r="6" spans="1:11" ht="15.75">
      <c r="A6" s="164" t="s">
        <v>351</v>
      </c>
      <c r="B6" s="164"/>
      <c r="C6" s="164"/>
      <c r="D6" s="164"/>
      <c r="E6" s="164"/>
      <c r="F6" s="164"/>
      <c r="G6" s="164"/>
    </row>
    <row r="7" spans="1:11">
      <c r="A7" s="205" t="s">
        <v>353</v>
      </c>
      <c r="B7" s="205"/>
      <c r="C7" s="205"/>
      <c r="D7" s="205"/>
      <c r="E7" s="205"/>
      <c r="F7" s="205"/>
      <c r="G7" s="205"/>
    </row>
    <row r="8" spans="1:11" ht="17.25" customHeight="1">
      <c r="A8" s="166" t="s">
        <v>338</v>
      </c>
      <c r="B8" s="166"/>
      <c r="C8" s="166"/>
      <c r="D8" s="166"/>
      <c r="E8" s="166"/>
      <c r="F8" s="166"/>
      <c r="G8" s="166"/>
    </row>
    <row r="9" spans="1:11" ht="30" customHeight="1">
      <c r="A9" s="201"/>
      <c r="B9" s="201"/>
      <c r="C9" s="201"/>
      <c r="D9" s="201"/>
      <c r="E9" s="201"/>
      <c r="F9" s="201"/>
      <c r="G9" s="201"/>
    </row>
    <row r="10" spans="1:11" ht="81.75" customHeight="1">
      <c r="A10" s="161" t="s">
        <v>34</v>
      </c>
      <c r="B10" s="161" t="s">
        <v>102</v>
      </c>
      <c r="C10" s="161" t="s">
        <v>101</v>
      </c>
      <c r="D10" s="161" t="s">
        <v>139</v>
      </c>
      <c r="E10" s="161" t="s">
        <v>76</v>
      </c>
      <c r="F10" s="161" t="s">
        <v>77</v>
      </c>
      <c r="G10" s="161" t="s">
        <v>48</v>
      </c>
    </row>
    <row r="11" spans="1:11" ht="33" customHeight="1">
      <c r="A11" s="129" t="s">
        <v>40</v>
      </c>
      <c r="B11" s="156">
        <v>914</v>
      </c>
      <c r="C11" s="155"/>
      <c r="D11" s="155"/>
      <c r="E11" s="156"/>
      <c r="F11" s="156"/>
      <c r="G11" s="127">
        <f>G12+G40+G45+G49+G60+G71</f>
        <v>6282749.4000000004</v>
      </c>
      <c r="I11" s="16"/>
    </row>
    <row r="12" spans="1:11" ht="15.75">
      <c r="A12" s="129" t="s">
        <v>237</v>
      </c>
      <c r="B12" s="156">
        <v>914</v>
      </c>
      <c r="C12" s="155" t="s">
        <v>103</v>
      </c>
      <c r="D12" s="155" t="s">
        <v>104</v>
      </c>
      <c r="E12" s="156"/>
      <c r="F12" s="156"/>
      <c r="G12" s="127">
        <f>G13+G17+G27+G30+G33</f>
        <v>4080160.4</v>
      </c>
      <c r="H12" s="16"/>
      <c r="I12" s="16"/>
    </row>
    <row r="13" spans="1:11" ht="31.5" customHeight="1">
      <c r="A13" s="129" t="s">
        <v>78</v>
      </c>
      <c r="B13" s="156">
        <v>914</v>
      </c>
      <c r="C13" s="155" t="s">
        <v>103</v>
      </c>
      <c r="D13" s="155" t="s">
        <v>105</v>
      </c>
      <c r="E13" s="156"/>
      <c r="F13" s="156"/>
      <c r="G13" s="127">
        <f>SUM(G14+G16)</f>
        <v>596428</v>
      </c>
      <c r="I13" s="16"/>
    </row>
    <row r="14" spans="1:11" ht="31.5" customHeight="1">
      <c r="A14" s="135" t="s">
        <v>79</v>
      </c>
      <c r="B14" s="215">
        <v>914</v>
      </c>
      <c r="C14" s="214" t="s">
        <v>103</v>
      </c>
      <c r="D14" s="214" t="s">
        <v>105</v>
      </c>
      <c r="E14" s="214" t="s">
        <v>152</v>
      </c>
      <c r="F14" s="215">
        <v>100</v>
      </c>
      <c r="G14" s="213">
        <v>596428</v>
      </c>
      <c r="H14" s="16"/>
      <c r="I14" s="16"/>
      <c r="K14" s="84"/>
    </row>
    <row r="15" spans="1:11" ht="48" customHeight="1">
      <c r="A15" s="136" t="s">
        <v>80</v>
      </c>
      <c r="B15" s="215"/>
      <c r="C15" s="214"/>
      <c r="D15" s="214"/>
      <c r="E15" s="214"/>
      <c r="F15" s="215"/>
      <c r="G15" s="213"/>
      <c r="H15" s="16"/>
    </row>
    <row r="16" spans="1:11" s="84" customFormat="1" ht="45.75" customHeight="1">
      <c r="A16" s="136" t="s">
        <v>285</v>
      </c>
      <c r="B16" s="153">
        <v>914</v>
      </c>
      <c r="C16" s="152" t="s">
        <v>103</v>
      </c>
      <c r="D16" s="152" t="s">
        <v>105</v>
      </c>
      <c r="E16" s="152" t="s">
        <v>152</v>
      </c>
      <c r="F16" s="153">
        <v>800</v>
      </c>
      <c r="G16" s="154"/>
      <c r="H16" s="16"/>
    </row>
    <row r="17" spans="1:10" ht="47.25" customHeight="1">
      <c r="A17" s="129" t="s">
        <v>99</v>
      </c>
      <c r="B17" s="156">
        <v>914</v>
      </c>
      <c r="C17" s="155" t="s">
        <v>103</v>
      </c>
      <c r="D17" s="155" t="s">
        <v>106</v>
      </c>
      <c r="E17" s="155"/>
      <c r="F17" s="156"/>
      <c r="G17" s="127">
        <f>SUM(G18:G23)</f>
        <v>2952733.8</v>
      </c>
    </row>
    <row r="18" spans="1:10" ht="31.5">
      <c r="A18" s="135" t="s">
        <v>81</v>
      </c>
      <c r="B18" s="215">
        <v>914</v>
      </c>
      <c r="C18" s="214" t="s">
        <v>103</v>
      </c>
      <c r="D18" s="214" t="s">
        <v>106</v>
      </c>
      <c r="E18" s="214" t="s">
        <v>153</v>
      </c>
      <c r="F18" s="215">
        <v>100</v>
      </c>
      <c r="G18" s="213">
        <v>2440149.7999999998</v>
      </c>
      <c r="H18" s="16"/>
    </row>
    <row r="19" spans="1:10" ht="62.25" customHeight="1">
      <c r="A19" s="136" t="s">
        <v>80</v>
      </c>
      <c r="B19" s="215"/>
      <c r="C19" s="214"/>
      <c r="D19" s="214"/>
      <c r="E19" s="214"/>
      <c r="F19" s="215"/>
      <c r="G19" s="213"/>
      <c r="I19" s="16"/>
    </row>
    <row r="20" spans="1:10" ht="31.5">
      <c r="A20" s="135" t="s">
        <v>81</v>
      </c>
      <c r="B20" s="215">
        <v>914</v>
      </c>
      <c r="C20" s="214" t="s">
        <v>103</v>
      </c>
      <c r="D20" s="214" t="s">
        <v>106</v>
      </c>
      <c r="E20" s="214" t="s">
        <v>153</v>
      </c>
      <c r="F20" s="215">
        <v>200</v>
      </c>
      <c r="G20" s="213">
        <v>503484</v>
      </c>
      <c r="I20" s="16"/>
    </row>
    <row r="21" spans="1:10" ht="31.5">
      <c r="A21" s="136" t="s">
        <v>313</v>
      </c>
      <c r="B21" s="215"/>
      <c r="C21" s="214"/>
      <c r="D21" s="214"/>
      <c r="E21" s="214"/>
      <c r="F21" s="215"/>
      <c r="G21" s="213"/>
    </row>
    <row r="22" spans="1:10" ht="31.5">
      <c r="A22" s="135" t="s">
        <v>81</v>
      </c>
      <c r="B22" s="215">
        <v>914</v>
      </c>
      <c r="C22" s="214" t="s">
        <v>103</v>
      </c>
      <c r="D22" s="214" t="s">
        <v>106</v>
      </c>
      <c r="E22" s="214" t="s">
        <v>153</v>
      </c>
      <c r="F22" s="215">
        <v>800</v>
      </c>
      <c r="G22" s="213">
        <v>9100</v>
      </c>
    </row>
    <row r="23" spans="1:10" ht="15.75">
      <c r="A23" s="136" t="s">
        <v>83</v>
      </c>
      <c r="B23" s="215"/>
      <c r="C23" s="214"/>
      <c r="D23" s="214"/>
      <c r="E23" s="214"/>
      <c r="F23" s="215"/>
      <c r="G23" s="213"/>
    </row>
    <row r="24" spans="1:10" s="35" customFormat="1" ht="15.75">
      <c r="A24" s="137" t="s">
        <v>236</v>
      </c>
      <c r="B24" s="156">
        <v>914</v>
      </c>
      <c r="C24" s="155" t="s">
        <v>103</v>
      </c>
      <c r="D24" s="155" t="s">
        <v>107</v>
      </c>
      <c r="E24" s="155"/>
      <c r="F24" s="156"/>
      <c r="G24" s="127">
        <f>SUM(G25)</f>
        <v>0</v>
      </c>
    </row>
    <row r="25" spans="1:10" s="20" customFormat="1" ht="47.25">
      <c r="A25" s="138" t="s">
        <v>199</v>
      </c>
      <c r="B25" s="208">
        <v>914</v>
      </c>
      <c r="C25" s="210" t="s">
        <v>103</v>
      </c>
      <c r="D25" s="210" t="s">
        <v>107</v>
      </c>
      <c r="E25" s="210" t="s">
        <v>200</v>
      </c>
      <c r="F25" s="208">
        <v>200</v>
      </c>
      <c r="G25" s="217"/>
      <c r="I25" s="16"/>
    </row>
    <row r="26" spans="1:10" s="20" customFormat="1" ht="31.5">
      <c r="A26" s="136" t="s">
        <v>313</v>
      </c>
      <c r="B26" s="209"/>
      <c r="C26" s="211"/>
      <c r="D26" s="211"/>
      <c r="E26" s="211"/>
      <c r="F26" s="209"/>
      <c r="G26" s="218"/>
      <c r="I26" s="16"/>
    </row>
    <row r="27" spans="1:10" s="33" customFormat="1" ht="47.25">
      <c r="A27" s="139" t="s">
        <v>235</v>
      </c>
      <c r="B27" s="140">
        <v>914</v>
      </c>
      <c r="C27" s="141" t="s">
        <v>103</v>
      </c>
      <c r="D27" s="141" t="s">
        <v>138</v>
      </c>
      <c r="E27" s="141"/>
      <c r="F27" s="140"/>
      <c r="G27" s="142">
        <f>SUM(G28)</f>
        <v>12758.6</v>
      </c>
      <c r="I27" s="16"/>
      <c r="J27" s="16"/>
    </row>
    <row r="28" spans="1:10" ht="71.25" customHeight="1">
      <c r="A28" s="135" t="s">
        <v>136</v>
      </c>
      <c r="B28" s="215">
        <v>914</v>
      </c>
      <c r="C28" s="214" t="s">
        <v>103</v>
      </c>
      <c r="D28" s="214" t="s">
        <v>138</v>
      </c>
      <c r="E28" s="214" t="s">
        <v>158</v>
      </c>
      <c r="F28" s="215">
        <v>500</v>
      </c>
      <c r="G28" s="213">
        <v>12758.6</v>
      </c>
    </row>
    <row r="29" spans="1:10" ht="19.5" customHeight="1">
      <c r="A29" s="136" t="s">
        <v>137</v>
      </c>
      <c r="B29" s="215"/>
      <c r="C29" s="214"/>
      <c r="D29" s="214"/>
      <c r="E29" s="214"/>
      <c r="F29" s="215"/>
      <c r="G29" s="213"/>
    </row>
    <row r="30" spans="1:10" s="84" customFormat="1" ht="19.5" customHeight="1">
      <c r="A30" s="139" t="s">
        <v>326</v>
      </c>
      <c r="B30" s="156">
        <v>914</v>
      </c>
      <c r="C30" s="155" t="s">
        <v>103</v>
      </c>
      <c r="D30" s="155" t="s">
        <v>109</v>
      </c>
      <c r="E30" s="152"/>
      <c r="F30" s="153"/>
      <c r="G30" s="127">
        <f>G31</f>
        <v>133740</v>
      </c>
    </row>
    <row r="31" spans="1:10" s="84" customFormat="1" ht="40.5" customHeight="1">
      <c r="A31" s="135" t="s">
        <v>327</v>
      </c>
      <c r="B31" s="208">
        <v>914</v>
      </c>
      <c r="C31" s="210" t="s">
        <v>103</v>
      </c>
      <c r="D31" s="210" t="s">
        <v>109</v>
      </c>
      <c r="E31" s="210" t="s">
        <v>329</v>
      </c>
      <c r="F31" s="208">
        <v>800</v>
      </c>
      <c r="G31" s="217">
        <v>133740</v>
      </c>
    </row>
    <row r="32" spans="1:10" s="84" customFormat="1" ht="33.75" customHeight="1">
      <c r="A32" s="136" t="s">
        <v>313</v>
      </c>
      <c r="B32" s="209"/>
      <c r="C32" s="211"/>
      <c r="D32" s="211"/>
      <c r="E32" s="211"/>
      <c r="F32" s="209"/>
      <c r="G32" s="218"/>
    </row>
    <row r="33" spans="1:10" ht="15.75">
      <c r="A33" s="143" t="s">
        <v>84</v>
      </c>
      <c r="B33" s="156">
        <v>914</v>
      </c>
      <c r="C33" s="155" t="s">
        <v>103</v>
      </c>
      <c r="D33" s="155">
        <v>13</v>
      </c>
      <c r="E33" s="155"/>
      <c r="F33" s="156"/>
      <c r="G33" s="127">
        <f>SUM(G34:G39)</f>
        <v>384500</v>
      </c>
    </row>
    <row r="34" spans="1:10" ht="31.5">
      <c r="A34" s="135" t="s">
        <v>134</v>
      </c>
      <c r="B34" s="215">
        <v>914</v>
      </c>
      <c r="C34" s="214" t="s">
        <v>103</v>
      </c>
      <c r="D34" s="214">
        <v>13</v>
      </c>
      <c r="E34" s="214" t="s">
        <v>159</v>
      </c>
      <c r="F34" s="215">
        <v>800</v>
      </c>
      <c r="G34" s="213">
        <v>3500</v>
      </c>
    </row>
    <row r="35" spans="1:10" ht="31.5">
      <c r="A35" s="136" t="s">
        <v>313</v>
      </c>
      <c r="B35" s="215"/>
      <c r="C35" s="214"/>
      <c r="D35" s="214"/>
      <c r="E35" s="214"/>
      <c r="F35" s="215"/>
      <c r="G35" s="213"/>
    </row>
    <row r="36" spans="1:10" ht="31.5">
      <c r="A36" s="135" t="s">
        <v>135</v>
      </c>
      <c r="B36" s="215">
        <v>914</v>
      </c>
      <c r="C36" s="214" t="s">
        <v>103</v>
      </c>
      <c r="D36" s="214">
        <v>13</v>
      </c>
      <c r="E36" s="214" t="s">
        <v>160</v>
      </c>
      <c r="F36" s="215">
        <v>200</v>
      </c>
      <c r="G36" s="213">
        <v>368000</v>
      </c>
      <c r="H36" s="16"/>
      <c r="J36" s="16"/>
    </row>
    <row r="37" spans="1:10" ht="31.5">
      <c r="A37" s="136" t="s">
        <v>313</v>
      </c>
      <c r="B37" s="215"/>
      <c r="C37" s="214"/>
      <c r="D37" s="214"/>
      <c r="E37" s="214"/>
      <c r="F37" s="215"/>
      <c r="G37" s="213"/>
      <c r="I37" s="16"/>
    </row>
    <row r="38" spans="1:10" ht="32.25" customHeight="1">
      <c r="A38" s="135" t="s">
        <v>143</v>
      </c>
      <c r="B38" s="215">
        <v>914</v>
      </c>
      <c r="C38" s="214" t="s">
        <v>103</v>
      </c>
      <c r="D38" s="214">
        <v>13</v>
      </c>
      <c r="E38" s="210" t="s">
        <v>161</v>
      </c>
      <c r="F38" s="208">
        <v>200</v>
      </c>
      <c r="G38" s="217">
        <v>13000</v>
      </c>
    </row>
    <row r="39" spans="1:10" ht="22.5" customHeight="1">
      <c r="A39" s="136" t="s">
        <v>83</v>
      </c>
      <c r="B39" s="215"/>
      <c r="C39" s="214"/>
      <c r="D39" s="214"/>
      <c r="E39" s="211"/>
      <c r="F39" s="209"/>
      <c r="G39" s="218"/>
    </row>
    <row r="40" spans="1:10" ht="15.75">
      <c r="A40" s="129" t="s">
        <v>234</v>
      </c>
      <c r="B40" s="156">
        <v>914</v>
      </c>
      <c r="C40" s="155" t="s">
        <v>105</v>
      </c>
      <c r="D40" s="155" t="s">
        <v>104</v>
      </c>
      <c r="E40" s="155"/>
      <c r="F40" s="156"/>
      <c r="G40" s="127">
        <f>SUM(G41)</f>
        <v>81000</v>
      </c>
      <c r="I40" s="16"/>
    </row>
    <row r="41" spans="1:10" ht="15.75">
      <c r="A41" s="129" t="s">
        <v>85</v>
      </c>
      <c r="B41" s="156">
        <v>914</v>
      </c>
      <c r="C41" s="155" t="s">
        <v>105</v>
      </c>
      <c r="D41" s="155" t="s">
        <v>108</v>
      </c>
      <c r="E41" s="155"/>
      <c r="F41" s="156"/>
      <c r="G41" s="127">
        <f>SUM(G42:G44)</f>
        <v>81000</v>
      </c>
    </row>
    <row r="42" spans="1:10" ht="31.5">
      <c r="A42" s="135" t="s">
        <v>86</v>
      </c>
      <c r="B42" s="215">
        <v>914</v>
      </c>
      <c r="C42" s="214" t="s">
        <v>105</v>
      </c>
      <c r="D42" s="214" t="s">
        <v>108</v>
      </c>
      <c r="E42" s="214" t="s">
        <v>198</v>
      </c>
      <c r="F42" s="215">
        <v>100</v>
      </c>
      <c r="G42" s="213">
        <v>79000</v>
      </c>
    </row>
    <row r="43" spans="1:10" ht="61.5" customHeight="1">
      <c r="A43" s="136" t="s">
        <v>80</v>
      </c>
      <c r="B43" s="215"/>
      <c r="C43" s="214"/>
      <c r="D43" s="214"/>
      <c r="E43" s="214"/>
      <c r="F43" s="215"/>
      <c r="G43" s="213"/>
    </row>
    <row r="44" spans="1:10" s="84" customFormat="1" ht="39.75" customHeight="1">
      <c r="A44" s="136" t="s">
        <v>313</v>
      </c>
      <c r="B44" s="153">
        <v>914</v>
      </c>
      <c r="C44" s="152" t="s">
        <v>105</v>
      </c>
      <c r="D44" s="152" t="s">
        <v>108</v>
      </c>
      <c r="E44" s="152" t="s">
        <v>198</v>
      </c>
      <c r="F44" s="153">
        <v>200</v>
      </c>
      <c r="G44" s="154">
        <v>2000</v>
      </c>
    </row>
    <row r="45" spans="1:10" ht="31.5">
      <c r="A45" s="129" t="s">
        <v>233</v>
      </c>
      <c r="B45" s="156">
        <v>914</v>
      </c>
      <c r="C45" s="155" t="s">
        <v>108</v>
      </c>
      <c r="D45" s="155" t="s">
        <v>104</v>
      </c>
      <c r="E45" s="155"/>
      <c r="F45" s="156"/>
      <c r="G45" s="127">
        <f>G46</f>
        <v>282000</v>
      </c>
    </row>
    <row r="46" spans="1:10" ht="15.75">
      <c r="A46" s="129" t="s">
        <v>87</v>
      </c>
      <c r="B46" s="156">
        <v>914</v>
      </c>
      <c r="C46" s="155" t="s">
        <v>108</v>
      </c>
      <c r="D46" s="155">
        <v>10</v>
      </c>
      <c r="E46" s="155"/>
      <c r="F46" s="156"/>
      <c r="G46" s="127">
        <f>SUM(G47)</f>
        <v>282000</v>
      </c>
    </row>
    <row r="47" spans="1:10" ht="31.5">
      <c r="A47" s="135" t="s">
        <v>88</v>
      </c>
      <c r="B47" s="215">
        <v>914</v>
      </c>
      <c r="C47" s="214" t="s">
        <v>108</v>
      </c>
      <c r="D47" s="214">
        <v>10</v>
      </c>
      <c r="E47" s="214" t="s">
        <v>154</v>
      </c>
      <c r="F47" s="215">
        <v>200</v>
      </c>
      <c r="G47" s="213">
        <v>282000</v>
      </c>
    </row>
    <row r="48" spans="1:10" ht="31.5">
      <c r="A48" s="136" t="s">
        <v>82</v>
      </c>
      <c r="B48" s="215"/>
      <c r="C48" s="214"/>
      <c r="D48" s="214"/>
      <c r="E48" s="214"/>
      <c r="F48" s="215"/>
      <c r="G48" s="213"/>
    </row>
    <row r="49" spans="1:9" s="84" customFormat="1" ht="15.75">
      <c r="A49" s="143" t="s">
        <v>248</v>
      </c>
      <c r="B49" s="156">
        <v>914</v>
      </c>
      <c r="C49" s="155" t="s">
        <v>106</v>
      </c>
      <c r="D49" s="155" t="s">
        <v>104</v>
      </c>
      <c r="E49" s="155"/>
      <c r="F49" s="156"/>
      <c r="G49" s="127">
        <f>G50+G57</f>
        <v>1049761</v>
      </c>
      <c r="H49" s="16"/>
    </row>
    <row r="50" spans="1:9" s="84" customFormat="1" ht="15.75">
      <c r="A50" s="143" t="s">
        <v>249</v>
      </c>
      <c r="B50" s="156">
        <v>914</v>
      </c>
      <c r="C50" s="155" t="s">
        <v>106</v>
      </c>
      <c r="D50" s="155" t="s">
        <v>250</v>
      </c>
      <c r="E50" s="155"/>
      <c r="F50" s="156"/>
      <c r="G50" s="127">
        <f>G51+G53+G55</f>
        <v>869761</v>
      </c>
    </row>
    <row r="51" spans="1:9" s="84" customFormat="1" ht="47.25">
      <c r="A51" s="138" t="s">
        <v>254</v>
      </c>
      <c r="B51" s="208">
        <v>914</v>
      </c>
      <c r="C51" s="210" t="s">
        <v>106</v>
      </c>
      <c r="D51" s="210" t="s">
        <v>250</v>
      </c>
      <c r="E51" s="210" t="s">
        <v>251</v>
      </c>
      <c r="F51" s="208">
        <v>200</v>
      </c>
      <c r="G51" s="217">
        <v>244323</v>
      </c>
      <c r="I51" s="16"/>
    </row>
    <row r="52" spans="1:9" s="84" customFormat="1" ht="31.5">
      <c r="A52" s="138" t="s">
        <v>313</v>
      </c>
      <c r="B52" s="209"/>
      <c r="C52" s="211"/>
      <c r="D52" s="211"/>
      <c r="E52" s="211"/>
      <c r="F52" s="209"/>
      <c r="G52" s="218"/>
      <c r="I52" s="16"/>
    </row>
    <row r="53" spans="1:9" s="84" customFormat="1" ht="54" customHeight="1">
      <c r="A53" s="135" t="s">
        <v>253</v>
      </c>
      <c r="B53" s="208">
        <v>914</v>
      </c>
      <c r="C53" s="210" t="s">
        <v>106</v>
      </c>
      <c r="D53" s="210" t="s">
        <v>250</v>
      </c>
      <c r="E53" s="210" t="s">
        <v>252</v>
      </c>
      <c r="F53" s="208">
        <v>200</v>
      </c>
      <c r="G53" s="217">
        <v>320647</v>
      </c>
    </row>
    <row r="54" spans="1:9" s="84" customFormat="1" ht="39.75" customHeight="1">
      <c r="A54" s="136" t="s">
        <v>313</v>
      </c>
      <c r="B54" s="209"/>
      <c r="C54" s="211"/>
      <c r="D54" s="211"/>
      <c r="E54" s="211"/>
      <c r="F54" s="209"/>
      <c r="G54" s="218"/>
    </row>
    <row r="55" spans="1:9" s="84" customFormat="1" ht="45.75" customHeight="1">
      <c r="A55" s="138" t="s">
        <v>350</v>
      </c>
      <c r="B55" s="208">
        <v>914</v>
      </c>
      <c r="C55" s="210" t="s">
        <v>106</v>
      </c>
      <c r="D55" s="210" t="s">
        <v>250</v>
      </c>
      <c r="E55" s="210" t="s">
        <v>349</v>
      </c>
      <c r="F55" s="208">
        <v>200</v>
      </c>
      <c r="G55" s="217">
        <v>304791</v>
      </c>
    </row>
    <row r="56" spans="1:9" s="84" customFormat="1" ht="33" customHeight="1">
      <c r="A56" s="138" t="s">
        <v>313</v>
      </c>
      <c r="B56" s="209"/>
      <c r="C56" s="211"/>
      <c r="D56" s="211"/>
      <c r="E56" s="211"/>
      <c r="F56" s="209"/>
      <c r="G56" s="218"/>
    </row>
    <row r="57" spans="1:9" s="84" customFormat="1" ht="15.75">
      <c r="A57" s="129" t="s">
        <v>278</v>
      </c>
      <c r="B57" s="156">
        <v>914</v>
      </c>
      <c r="C57" s="155" t="s">
        <v>106</v>
      </c>
      <c r="D57" s="155" t="s">
        <v>279</v>
      </c>
      <c r="E57" s="152"/>
      <c r="F57" s="153"/>
      <c r="G57" s="154">
        <f>G58</f>
        <v>180000</v>
      </c>
    </row>
    <row r="58" spans="1:9" s="84" customFormat="1" ht="30" customHeight="1">
      <c r="A58" s="135" t="s">
        <v>280</v>
      </c>
      <c r="B58" s="208">
        <v>914</v>
      </c>
      <c r="C58" s="210" t="s">
        <v>106</v>
      </c>
      <c r="D58" s="210" t="s">
        <v>279</v>
      </c>
      <c r="E58" s="210" t="s">
        <v>282</v>
      </c>
      <c r="F58" s="208">
        <v>200</v>
      </c>
      <c r="G58" s="217">
        <v>180000</v>
      </c>
    </row>
    <row r="59" spans="1:9" s="84" customFormat="1" ht="30.75" customHeight="1">
      <c r="A59" s="136" t="s">
        <v>313</v>
      </c>
      <c r="B59" s="209"/>
      <c r="C59" s="211"/>
      <c r="D59" s="211"/>
      <c r="E59" s="211"/>
      <c r="F59" s="209"/>
      <c r="G59" s="218"/>
    </row>
    <row r="60" spans="1:9" ht="15" customHeight="1">
      <c r="A60" s="129" t="s">
        <v>232</v>
      </c>
      <c r="B60" s="156">
        <v>914</v>
      </c>
      <c r="C60" s="155" t="s">
        <v>107</v>
      </c>
      <c r="D60" s="155" t="s">
        <v>104</v>
      </c>
      <c r="E60" s="155"/>
      <c r="F60" s="156"/>
      <c r="G60" s="127">
        <f>G61+G64</f>
        <v>717828</v>
      </c>
      <c r="H60" s="16"/>
    </row>
    <row r="61" spans="1:9" s="84" customFormat="1" ht="15.75">
      <c r="A61" s="129" t="s">
        <v>247</v>
      </c>
      <c r="B61" s="156">
        <v>914</v>
      </c>
      <c r="C61" s="155" t="s">
        <v>107</v>
      </c>
      <c r="D61" s="155" t="s">
        <v>105</v>
      </c>
      <c r="E61" s="155"/>
      <c r="F61" s="156"/>
      <c r="G61" s="127">
        <f>SUM(G62)</f>
        <v>180000</v>
      </c>
    </row>
    <row r="62" spans="1:9" s="84" customFormat="1" ht="15.75" customHeight="1">
      <c r="A62" s="135" t="s">
        <v>246</v>
      </c>
      <c r="B62" s="208">
        <v>914</v>
      </c>
      <c r="C62" s="210" t="s">
        <v>107</v>
      </c>
      <c r="D62" s="210" t="s">
        <v>105</v>
      </c>
      <c r="E62" s="210" t="s">
        <v>245</v>
      </c>
      <c r="F62" s="208">
        <v>200</v>
      </c>
      <c r="G62" s="217">
        <v>180000</v>
      </c>
    </row>
    <row r="63" spans="1:9" s="84" customFormat="1" ht="33" customHeight="1">
      <c r="A63" s="136" t="s">
        <v>313</v>
      </c>
      <c r="B63" s="209"/>
      <c r="C63" s="211"/>
      <c r="D63" s="211"/>
      <c r="E63" s="211"/>
      <c r="F63" s="209"/>
      <c r="G63" s="218"/>
    </row>
    <row r="64" spans="1:9" ht="15.75">
      <c r="A64" s="129" t="s">
        <v>89</v>
      </c>
      <c r="B64" s="156">
        <v>914</v>
      </c>
      <c r="C64" s="155" t="s">
        <v>107</v>
      </c>
      <c r="D64" s="155" t="s">
        <v>108</v>
      </c>
      <c r="E64" s="155"/>
      <c r="F64" s="156"/>
      <c r="G64" s="127">
        <f>SUM(G65:G69)</f>
        <v>537828</v>
      </c>
    </row>
    <row r="65" spans="1:10" ht="33.75" customHeight="1">
      <c r="A65" s="135" t="s">
        <v>90</v>
      </c>
      <c r="B65" s="215">
        <v>914</v>
      </c>
      <c r="C65" s="214" t="s">
        <v>107</v>
      </c>
      <c r="D65" s="214" t="s">
        <v>108</v>
      </c>
      <c r="E65" s="214" t="s">
        <v>155</v>
      </c>
      <c r="F65" s="215">
        <v>200</v>
      </c>
      <c r="G65" s="213">
        <v>374828</v>
      </c>
      <c r="H65" s="16"/>
      <c r="J65" s="16"/>
    </row>
    <row r="66" spans="1:10" ht="31.5">
      <c r="A66" s="136" t="s">
        <v>313</v>
      </c>
      <c r="B66" s="215"/>
      <c r="C66" s="214"/>
      <c r="D66" s="214"/>
      <c r="E66" s="214"/>
      <c r="F66" s="215"/>
      <c r="G66" s="213"/>
    </row>
    <row r="67" spans="1:10" ht="31.5">
      <c r="A67" s="135" t="s">
        <v>140</v>
      </c>
      <c r="B67" s="215">
        <v>914</v>
      </c>
      <c r="C67" s="214" t="s">
        <v>107</v>
      </c>
      <c r="D67" s="214" t="s">
        <v>108</v>
      </c>
      <c r="E67" s="214" t="s">
        <v>156</v>
      </c>
      <c r="F67" s="215">
        <v>200</v>
      </c>
      <c r="G67" s="213">
        <v>133000</v>
      </c>
    </row>
    <row r="68" spans="1:10" ht="31.5">
      <c r="A68" s="136" t="s">
        <v>313</v>
      </c>
      <c r="B68" s="215"/>
      <c r="C68" s="214"/>
      <c r="D68" s="214"/>
      <c r="E68" s="214"/>
      <c r="F68" s="215"/>
      <c r="G68" s="213"/>
      <c r="I68" s="16"/>
    </row>
    <row r="69" spans="1:10" s="84" customFormat="1" ht="21" customHeight="1">
      <c r="A69" s="135" t="s">
        <v>281</v>
      </c>
      <c r="B69" s="208">
        <v>914</v>
      </c>
      <c r="C69" s="210" t="s">
        <v>107</v>
      </c>
      <c r="D69" s="210" t="s">
        <v>108</v>
      </c>
      <c r="E69" s="210" t="s">
        <v>283</v>
      </c>
      <c r="F69" s="208">
        <v>200</v>
      </c>
      <c r="G69" s="217">
        <v>30000</v>
      </c>
    </row>
    <row r="70" spans="1:10" s="84" customFormat="1" ht="31.5" customHeight="1">
      <c r="A70" s="136" t="s">
        <v>313</v>
      </c>
      <c r="B70" s="209"/>
      <c r="C70" s="211"/>
      <c r="D70" s="211"/>
      <c r="E70" s="211"/>
      <c r="F70" s="209"/>
      <c r="G70" s="218"/>
    </row>
    <row r="71" spans="1:10" s="35" customFormat="1" ht="17.25" customHeight="1">
      <c r="A71" s="129" t="s">
        <v>228</v>
      </c>
      <c r="B71" s="156">
        <v>914</v>
      </c>
      <c r="C71" s="155" t="s">
        <v>224</v>
      </c>
      <c r="D71" s="155" t="s">
        <v>104</v>
      </c>
      <c r="E71" s="155"/>
      <c r="F71" s="156"/>
      <c r="G71" s="127">
        <f>G72</f>
        <v>72000</v>
      </c>
      <c r="I71" s="99"/>
      <c r="J71" s="99"/>
    </row>
    <row r="72" spans="1:10" ht="15.75">
      <c r="A72" s="129" t="s">
        <v>91</v>
      </c>
      <c r="B72" s="156">
        <v>914</v>
      </c>
      <c r="C72" s="155">
        <v>10</v>
      </c>
      <c r="D72" s="155" t="s">
        <v>103</v>
      </c>
      <c r="E72" s="152"/>
      <c r="F72" s="153"/>
      <c r="G72" s="127">
        <f>SUM(G73)</f>
        <v>72000</v>
      </c>
    </row>
    <row r="73" spans="1:10" ht="31.5">
      <c r="A73" s="135" t="s">
        <v>92</v>
      </c>
      <c r="B73" s="219">
        <v>914</v>
      </c>
      <c r="C73" s="216">
        <v>10</v>
      </c>
      <c r="D73" s="216" t="s">
        <v>103</v>
      </c>
      <c r="E73" s="214" t="s">
        <v>328</v>
      </c>
      <c r="F73" s="215">
        <v>300</v>
      </c>
      <c r="G73" s="213">
        <v>72000</v>
      </c>
      <c r="H73" s="16"/>
    </row>
    <row r="74" spans="1:10" ht="22.5" customHeight="1">
      <c r="A74" s="136" t="s">
        <v>93</v>
      </c>
      <c r="B74" s="219"/>
      <c r="C74" s="216"/>
      <c r="D74" s="216"/>
      <c r="E74" s="214"/>
      <c r="F74" s="215"/>
      <c r="G74" s="213"/>
    </row>
    <row r="75" spans="1:10" ht="31.5" customHeight="1">
      <c r="A75" s="129" t="s">
        <v>94</v>
      </c>
      <c r="B75" s="144">
        <v>950</v>
      </c>
      <c r="C75" s="155"/>
      <c r="D75" s="155"/>
      <c r="E75" s="152"/>
      <c r="F75" s="153"/>
      <c r="G75" s="127">
        <f>G76+G80+G102</f>
        <v>3873752.92</v>
      </c>
    </row>
    <row r="76" spans="1:10" s="33" customFormat="1" ht="16.5" customHeight="1">
      <c r="A76" s="129" t="s">
        <v>227</v>
      </c>
      <c r="B76" s="144">
        <v>950</v>
      </c>
      <c r="C76" s="155" t="s">
        <v>109</v>
      </c>
      <c r="D76" s="155" t="s">
        <v>104</v>
      </c>
      <c r="E76" s="152"/>
      <c r="F76" s="153"/>
      <c r="G76" s="127">
        <f>G77</f>
        <v>3000</v>
      </c>
    </row>
    <row r="77" spans="1:10" ht="21" customHeight="1">
      <c r="A77" s="129" t="s">
        <v>314</v>
      </c>
      <c r="B77" s="156">
        <v>950</v>
      </c>
      <c r="C77" s="155" t="s">
        <v>109</v>
      </c>
      <c r="D77" s="155" t="s">
        <v>109</v>
      </c>
      <c r="E77" s="152"/>
      <c r="F77" s="156"/>
      <c r="G77" s="127">
        <f>SUM(G78)</f>
        <v>3000</v>
      </c>
    </row>
    <row r="78" spans="1:10" ht="80.25" customHeight="1">
      <c r="A78" s="135" t="s">
        <v>320</v>
      </c>
      <c r="B78" s="215">
        <v>950</v>
      </c>
      <c r="C78" s="214" t="s">
        <v>109</v>
      </c>
      <c r="D78" s="214" t="s">
        <v>109</v>
      </c>
      <c r="E78" s="214" t="s">
        <v>157</v>
      </c>
      <c r="F78" s="215">
        <v>200</v>
      </c>
      <c r="G78" s="213">
        <v>3000</v>
      </c>
    </row>
    <row r="79" spans="1:10" ht="38.25" customHeight="1">
      <c r="A79" s="136" t="s">
        <v>313</v>
      </c>
      <c r="B79" s="215"/>
      <c r="C79" s="214"/>
      <c r="D79" s="214"/>
      <c r="E79" s="214"/>
      <c r="F79" s="215"/>
      <c r="G79" s="213"/>
    </row>
    <row r="80" spans="1:10" ht="25.5" customHeight="1">
      <c r="A80" s="129" t="s">
        <v>324</v>
      </c>
      <c r="B80" s="156">
        <v>950</v>
      </c>
      <c r="C80" s="155" t="s">
        <v>110</v>
      </c>
      <c r="D80" s="155" t="s">
        <v>104</v>
      </c>
      <c r="E80" s="155"/>
      <c r="F80" s="156"/>
      <c r="G80" s="127">
        <f>G81</f>
        <v>3867752.92</v>
      </c>
    </row>
    <row r="81" spans="1:12" ht="25.5" customHeight="1">
      <c r="A81" s="129" t="s">
        <v>95</v>
      </c>
      <c r="B81" s="156">
        <v>950</v>
      </c>
      <c r="C81" s="155" t="s">
        <v>110</v>
      </c>
      <c r="D81" s="155" t="s">
        <v>103</v>
      </c>
      <c r="E81" s="155"/>
      <c r="F81" s="156"/>
      <c r="G81" s="127">
        <f>G82+G93</f>
        <v>3867752.92</v>
      </c>
      <c r="H81" s="16"/>
    </row>
    <row r="82" spans="1:12" ht="22.5" customHeight="1">
      <c r="A82" s="130" t="s">
        <v>96</v>
      </c>
      <c r="B82" s="145">
        <v>950</v>
      </c>
      <c r="C82" s="146" t="s">
        <v>110</v>
      </c>
      <c r="D82" s="146" t="s">
        <v>103</v>
      </c>
      <c r="E82" s="146"/>
      <c r="F82" s="145"/>
      <c r="G82" s="123">
        <f>SUM(G83:G92)</f>
        <v>2811444.3</v>
      </c>
    </row>
    <row r="83" spans="1:12" ht="37.5" customHeight="1">
      <c r="A83" s="135" t="s">
        <v>316</v>
      </c>
      <c r="B83" s="215">
        <v>950</v>
      </c>
      <c r="C83" s="214" t="s">
        <v>110</v>
      </c>
      <c r="D83" s="214" t="s">
        <v>103</v>
      </c>
      <c r="E83" s="214" t="s">
        <v>163</v>
      </c>
      <c r="F83" s="215">
        <v>100</v>
      </c>
      <c r="G83" s="213">
        <v>1473702.3</v>
      </c>
    </row>
    <row r="84" spans="1:12" ht="62.25" customHeight="1">
      <c r="A84" s="136" t="s">
        <v>80</v>
      </c>
      <c r="B84" s="215"/>
      <c r="C84" s="214"/>
      <c r="D84" s="214"/>
      <c r="E84" s="214"/>
      <c r="F84" s="215"/>
      <c r="G84" s="213"/>
    </row>
    <row r="85" spans="1:12" ht="40.5" customHeight="1">
      <c r="A85" s="135" t="s">
        <v>317</v>
      </c>
      <c r="B85" s="215">
        <v>950</v>
      </c>
      <c r="C85" s="214" t="s">
        <v>110</v>
      </c>
      <c r="D85" s="214" t="s">
        <v>103</v>
      </c>
      <c r="E85" s="214" t="s">
        <v>163</v>
      </c>
      <c r="F85" s="215">
        <v>200</v>
      </c>
      <c r="G85" s="213">
        <v>1113000</v>
      </c>
      <c r="H85" s="16"/>
      <c r="I85" s="16"/>
    </row>
    <row r="86" spans="1:12" ht="31.5">
      <c r="A86" s="138" t="s">
        <v>313</v>
      </c>
      <c r="B86" s="215"/>
      <c r="C86" s="214"/>
      <c r="D86" s="214"/>
      <c r="E86" s="214"/>
      <c r="F86" s="215"/>
      <c r="G86" s="213"/>
      <c r="L86" s="16"/>
    </row>
    <row r="87" spans="1:12" ht="31.5">
      <c r="A87" s="135" t="s">
        <v>97</v>
      </c>
      <c r="B87" s="215">
        <v>950</v>
      </c>
      <c r="C87" s="214" t="s">
        <v>110</v>
      </c>
      <c r="D87" s="214" t="s">
        <v>103</v>
      </c>
      <c r="E87" s="214" t="s">
        <v>163</v>
      </c>
      <c r="F87" s="215">
        <v>800</v>
      </c>
      <c r="G87" s="213">
        <v>68824</v>
      </c>
      <c r="H87" s="212"/>
    </row>
    <row r="88" spans="1:12" ht="15.75">
      <c r="A88" s="136" t="s">
        <v>83</v>
      </c>
      <c r="B88" s="215"/>
      <c r="C88" s="214"/>
      <c r="D88" s="214"/>
      <c r="E88" s="214"/>
      <c r="F88" s="215"/>
      <c r="G88" s="213"/>
      <c r="H88" s="212"/>
    </row>
    <row r="89" spans="1:12" ht="63" customHeight="1">
      <c r="A89" s="135" t="s">
        <v>147</v>
      </c>
      <c r="B89" s="215">
        <v>950</v>
      </c>
      <c r="C89" s="214" t="s">
        <v>110</v>
      </c>
      <c r="D89" s="214" t="s">
        <v>103</v>
      </c>
      <c r="E89" s="210" t="s">
        <v>164</v>
      </c>
      <c r="F89" s="208">
        <v>100</v>
      </c>
      <c r="G89" s="217">
        <v>151240</v>
      </c>
    </row>
    <row r="90" spans="1:12" ht="62.25" customHeight="1">
      <c r="A90" s="136" t="s">
        <v>80</v>
      </c>
      <c r="B90" s="215"/>
      <c r="C90" s="214"/>
      <c r="D90" s="214"/>
      <c r="E90" s="211"/>
      <c r="F90" s="209"/>
      <c r="G90" s="218"/>
    </row>
    <row r="91" spans="1:12" ht="62.25" customHeight="1">
      <c r="A91" s="135" t="s">
        <v>148</v>
      </c>
      <c r="B91" s="215">
        <v>950</v>
      </c>
      <c r="C91" s="214" t="s">
        <v>110</v>
      </c>
      <c r="D91" s="214" t="s">
        <v>103</v>
      </c>
      <c r="E91" s="210" t="s">
        <v>165</v>
      </c>
      <c r="F91" s="208">
        <v>100</v>
      </c>
      <c r="G91" s="217">
        <v>4678</v>
      </c>
    </row>
    <row r="92" spans="1:12" ht="61.5" customHeight="1">
      <c r="A92" s="136" t="s">
        <v>80</v>
      </c>
      <c r="B92" s="215"/>
      <c r="C92" s="214"/>
      <c r="D92" s="214"/>
      <c r="E92" s="211"/>
      <c r="F92" s="209"/>
      <c r="G92" s="218"/>
    </row>
    <row r="93" spans="1:12" s="20" customFormat="1" ht="15.75">
      <c r="A93" s="130" t="s">
        <v>223</v>
      </c>
      <c r="B93" s="145">
        <v>950</v>
      </c>
      <c r="C93" s="146" t="s">
        <v>110</v>
      </c>
      <c r="D93" s="146" t="s">
        <v>103</v>
      </c>
      <c r="E93" s="146"/>
      <c r="F93" s="145"/>
      <c r="G93" s="123">
        <f>SUM(G94:G101)</f>
        <v>1056308.6199999999</v>
      </c>
    </row>
    <row r="94" spans="1:12" s="82" customFormat="1" ht="78.75">
      <c r="A94" s="135" t="s">
        <v>241</v>
      </c>
      <c r="B94" s="208">
        <v>950</v>
      </c>
      <c r="C94" s="210" t="s">
        <v>110</v>
      </c>
      <c r="D94" s="210" t="s">
        <v>103</v>
      </c>
      <c r="E94" s="210" t="s">
        <v>242</v>
      </c>
      <c r="F94" s="208">
        <v>100</v>
      </c>
      <c r="G94" s="217">
        <v>293770</v>
      </c>
      <c r="I94" s="16"/>
    </row>
    <row r="95" spans="1:12" s="82" customFormat="1" ht="63">
      <c r="A95" s="136" t="s">
        <v>80</v>
      </c>
      <c r="B95" s="209"/>
      <c r="C95" s="211"/>
      <c r="D95" s="211"/>
      <c r="E95" s="211"/>
      <c r="F95" s="209"/>
      <c r="G95" s="218"/>
    </row>
    <row r="96" spans="1:12" s="82" customFormat="1" ht="63">
      <c r="A96" s="135" t="s">
        <v>243</v>
      </c>
      <c r="B96" s="208">
        <v>950</v>
      </c>
      <c r="C96" s="210" t="s">
        <v>110</v>
      </c>
      <c r="D96" s="210" t="s">
        <v>103</v>
      </c>
      <c r="E96" s="210" t="s">
        <v>244</v>
      </c>
      <c r="F96" s="208">
        <v>100</v>
      </c>
      <c r="G96" s="217">
        <v>15461.58</v>
      </c>
      <c r="I96" s="16"/>
    </row>
    <row r="97" spans="1:10" s="82" customFormat="1" ht="63">
      <c r="A97" s="136" t="s">
        <v>80</v>
      </c>
      <c r="B97" s="209"/>
      <c r="C97" s="211"/>
      <c r="D97" s="211"/>
      <c r="E97" s="211"/>
      <c r="F97" s="209"/>
      <c r="G97" s="218"/>
    </row>
    <row r="98" spans="1:10" s="20" customFormat="1" ht="46.5" customHeight="1">
      <c r="A98" s="135" t="s">
        <v>221</v>
      </c>
      <c r="B98" s="208">
        <v>950</v>
      </c>
      <c r="C98" s="210" t="s">
        <v>110</v>
      </c>
      <c r="D98" s="210" t="s">
        <v>103</v>
      </c>
      <c r="E98" s="210" t="s">
        <v>222</v>
      </c>
      <c r="F98" s="208">
        <v>100</v>
      </c>
      <c r="G98" s="217">
        <v>442081.12</v>
      </c>
      <c r="I98" s="16"/>
    </row>
    <row r="99" spans="1:10" s="20" customFormat="1" ht="62.25" customHeight="1">
      <c r="A99" s="136" t="s">
        <v>80</v>
      </c>
      <c r="B99" s="209"/>
      <c r="C99" s="211"/>
      <c r="D99" s="211"/>
      <c r="E99" s="211"/>
      <c r="F99" s="209"/>
      <c r="G99" s="218"/>
    </row>
    <row r="100" spans="1:10" s="31" customFormat="1" ht="47.25" customHeight="1">
      <c r="A100" s="135" t="s">
        <v>221</v>
      </c>
      <c r="B100" s="215">
        <v>950</v>
      </c>
      <c r="C100" s="214" t="s">
        <v>110</v>
      </c>
      <c r="D100" s="214" t="s">
        <v>103</v>
      </c>
      <c r="E100" s="210" t="s">
        <v>222</v>
      </c>
      <c r="F100" s="208">
        <v>200</v>
      </c>
      <c r="G100" s="217">
        <v>304995.92</v>
      </c>
      <c r="H100" s="16"/>
    </row>
    <row r="101" spans="1:10" s="31" customFormat="1" ht="31.5">
      <c r="A101" s="136" t="s">
        <v>313</v>
      </c>
      <c r="B101" s="215"/>
      <c r="C101" s="214"/>
      <c r="D101" s="214"/>
      <c r="E101" s="211"/>
      <c r="F101" s="209"/>
      <c r="G101" s="218"/>
    </row>
    <row r="102" spans="1:10" s="33" customFormat="1" ht="15.75">
      <c r="A102" s="129" t="s">
        <v>230</v>
      </c>
      <c r="B102" s="156">
        <v>950</v>
      </c>
      <c r="C102" s="155" t="s">
        <v>231</v>
      </c>
      <c r="D102" s="155" t="s">
        <v>104</v>
      </c>
      <c r="E102" s="155"/>
      <c r="F102" s="156"/>
      <c r="G102" s="127">
        <f>G103</f>
        <v>3000</v>
      </c>
    </row>
    <row r="103" spans="1:10" ht="25.5" customHeight="1">
      <c r="A103" s="129" t="s">
        <v>315</v>
      </c>
      <c r="B103" s="156">
        <v>950</v>
      </c>
      <c r="C103" s="155">
        <v>11</v>
      </c>
      <c r="D103" s="155" t="s">
        <v>107</v>
      </c>
      <c r="E103" s="152"/>
      <c r="F103" s="153"/>
      <c r="G103" s="127">
        <f>SUM(G104)</f>
        <v>3000</v>
      </c>
      <c r="J103" s="16"/>
    </row>
    <row r="104" spans="1:10" ht="84" customHeight="1">
      <c r="A104" s="135" t="s">
        <v>318</v>
      </c>
      <c r="B104" s="215">
        <v>950</v>
      </c>
      <c r="C104" s="214">
        <v>11</v>
      </c>
      <c r="D104" s="214" t="s">
        <v>107</v>
      </c>
      <c r="E104" s="214" t="s">
        <v>166</v>
      </c>
      <c r="F104" s="215">
        <v>200</v>
      </c>
      <c r="G104" s="213">
        <v>3000</v>
      </c>
    </row>
    <row r="105" spans="1:10" ht="31.5">
      <c r="A105" s="136" t="s">
        <v>313</v>
      </c>
      <c r="B105" s="215"/>
      <c r="C105" s="214"/>
      <c r="D105" s="214"/>
      <c r="E105" s="214"/>
      <c r="F105" s="215"/>
      <c r="G105" s="213"/>
      <c r="J105" s="16"/>
    </row>
    <row r="106" spans="1:10" ht="15.75">
      <c r="A106" s="129" t="s">
        <v>98</v>
      </c>
      <c r="B106" s="153"/>
      <c r="C106" s="152"/>
      <c r="D106" s="152"/>
      <c r="E106" s="152"/>
      <c r="F106" s="153"/>
      <c r="G106" s="127">
        <f>G11+G75</f>
        <v>10156502.32</v>
      </c>
      <c r="H106" s="16"/>
      <c r="I106" s="16"/>
    </row>
    <row r="107" spans="1:10">
      <c r="G107" s="14"/>
      <c r="I107" s="16"/>
    </row>
    <row r="108" spans="1:10">
      <c r="G108" s="16"/>
    </row>
  </sheetData>
  <mergeCells count="202">
    <mergeCell ref="F31:F32"/>
    <mergeCell ref="G31:G32"/>
    <mergeCell ref="B58:B59"/>
    <mergeCell ref="C58:C59"/>
    <mergeCell ref="D58:D59"/>
    <mergeCell ref="E58:E59"/>
    <mergeCell ref="F58:F59"/>
    <mergeCell ref="G58:G59"/>
    <mergeCell ref="G51:G52"/>
    <mergeCell ref="E51:E52"/>
    <mergeCell ref="D51:D52"/>
    <mergeCell ref="C51:C52"/>
    <mergeCell ref="B51:B52"/>
    <mergeCell ref="F51:F52"/>
    <mergeCell ref="B53:B54"/>
    <mergeCell ref="C53:C54"/>
    <mergeCell ref="D53:D54"/>
    <mergeCell ref="E53:E54"/>
    <mergeCell ref="F53:F54"/>
    <mergeCell ref="G53:G54"/>
    <mergeCell ref="E47:E48"/>
    <mergeCell ref="D47:D48"/>
    <mergeCell ref="E34:E35"/>
    <mergeCell ref="F34:F35"/>
    <mergeCell ref="B94:B95"/>
    <mergeCell ref="C94:C95"/>
    <mergeCell ref="D94:D95"/>
    <mergeCell ref="E94:E95"/>
    <mergeCell ref="F94:F95"/>
    <mergeCell ref="G94:G95"/>
    <mergeCell ref="B96:B97"/>
    <mergeCell ref="C96:C97"/>
    <mergeCell ref="D96:D97"/>
    <mergeCell ref="E96:E97"/>
    <mergeCell ref="F96:F97"/>
    <mergeCell ref="G96:G97"/>
    <mergeCell ref="D100:D101"/>
    <mergeCell ref="B100:B101"/>
    <mergeCell ref="C100:C101"/>
    <mergeCell ref="G100:G101"/>
    <mergeCell ref="F100:F101"/>
    <mergeCell ref="E100:E101"/>
    <mergeCell ref="G25:G26"/>
    <mergeCell ref="F25:F26"/>
    <mergeCell ref="E25:E26"/>
    <mergeCell ref="D25:D26"/>
    <mergeCell ref="C25:C26"/>
    <mergeCell ref="B25:B26"/>
    <mergeCell ref="B98:B99"/>
    <mergeCell ref="C98:C99"/>
    <mergeCell ref="D98:D99"/>
    <mergeCell ref="G98:G99"/>
    <mergeCell ref="F98:F99"/>
    <mergeCell ref="E98:E99"/>
    <mergeCell ref="B91:B92"/>
    <mergeCell ref="E87:E88"/>
    <mergeCell ref="B78:B79"/>
    <mergeCell ref="C78:C79"/>
    <mergeCell ref="B83:B84"/>
    <mergeCell ref="F85:F86"/>
    <mergeCell ref="F104:F105"/>
    <mergeCell ref="G104:G105"/>
    <mergeCell ref="E104:E105"/>
    <mergeCell ref="B104:B105"/>
    <mergeCell ref="C104:C105"/>
    <mergeCell ref="D104:D105"/>
    <mergeCell ref="C83:C84"/>
    <mergeCell ref="C85:C86"/>
    <mergeCell ref="E85:E86"/>
    <mergeCell ref="G85:G86"/>
    <mergeCell ref="E83:E84"/>
    <mergeCell ref="F83:F84"/>
    <mergeCell ref="D87:D88"/>
    <mergeCell ref="G83:G84"/>
    <mergeCell ref="D83:D84"/>
    <mergeCell ref="D85:D86"/>
    <mergeCell ref="B87:B88"/>
    <mergeCell ref="B85:B86"/>
    <mergeCell ref="C87:C88"/>
    <mergeCell ref="G91:G92"/>
    <mergeCell ref="F91:F92"/>
    <mergeCell ref="E91:E92"/>
    <mergeCell ref="D91:D92"/>
    <mergeCell ref="C91:C92"/>
    <mergeCell ref="C89:C90"/>
    <mergeCell ref="D89:D90"/>
    <mergeCell ref="E89:E90"/>
    <mergeCell ref="F89:F90"/>
    <mergeCell ref="G89:G90"/>
    <mergeCell ref="B67:B68"/>
    <mergeCell ref="C67:C68"/>
    <mergeCell ref="C73:C74"/>
    <mergeCell ref="B73:B74"/>
    <mergeCell ref="F87:F88"/>
    <mergeCell ref="G87:G88"/>
    <mergeCell ref="B89:B90"/>
    <mergeCell ref="B69:B70"/>
    <mergeCell ref="C69:C70"/>
    <mergeCell ref="D69:D70"/>
    <mergeCell ref="F69:F70"/>
    <mergeCell ref="G69:G70"/>
    <mergeCell ref="E69:E70"/>
    <mergeCell ref="G78:G79"/>
    <mergeCell ref="G73:G74"/>
    <mergeCell ref="F73:F74"/>
    <mergeCell ref="E73:E74"/>
    <mergeCell ref="F78:F79"/>
    <mergeCell ref="G36:G37"/>
    <mergeCell ref="G38:G39"/>
    <mergeCell ref="F36:F37"/>
    <mergeCell ref="G42:G43"/>
    <mergeCell ref="G34:G35"/>
    <mergeCell ref="G47:G48"/>
    <mergeCell ref="F47:F48"/>
    <mergeCell ref="G67:G68"/>
    <mergeCell ref="G65:G66"/>
    <mergeCell ref="F42:F43"/>
    <mergeCell ref="F38:F39"/>
    <mergeCell ref="G62:G63"/>
    <mergeCell ref="F62:F63"/>
    <mergeCell ref="F65:F66"/>
    <mergeCell ref="F67:F68"/>
    <mergeCell ref="F55:F56"/>
    <mergeCell ref="G55:G56"/>
    <mergeCell ref="G18:G19"/>
    <mergeCell ref="B20:B21"/>
    <mergeCell ref="C20:C21"/>
    <mergeCell ref="F22:F23"/>
    <mergeCell ref="G28:G29"/>
    <mergeCell ref="B28:B29"/>
    <mergeCell ref="G22:G23"/>
    <mergeCell ref="E20:E21"/>
    <mergeCell ref="C18:C19"/>
    <mergeCell ref="B18:B19"/>
    <mergeCell ref="C28:C29"/>
    <mergeCell ref="D28:D29"/>
    <mergeCell ref="D18:D19"/>
    <mergeCell ref="D20:D21"/>
    <mergeCell ref="F18:F19"/>
    <mergeCell ref="E18:E19"/>
    <mergeCell ref="E22:E23"/>
    <mergeCell ref="E28:E29"/>
    <mergeCell ref="F28:F29"/>
    <mergeCell ref="F20:F21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A7:G7"/>
    <mergeCell ref="D34:D35"/>
    <mergeCell ref="B65:B66"/>
    <mergeCell ref="D78:D79"/>
    <mergeCell ref="D65:D66"/>
    <mergeCell ref="E65:E66"/>
    <mergeCell ref="D67:D68"/>
    <mergeCell ref="C65:C66"/>
    <mergeCell ref="E78:E79"/>
    <mergeCell ref="D73:D74"/>
    <mergeCell ref="E67:E68"/>
    <mergeCell ref="E38:E39"/>
    <mergeCell ref="E36:E37"/>
    <mergeCell ref="E42:E43"/>
    <mergeCell ref="B34:B35"/>
    <mergeCell ref="C34:C35"/>
    <mergeCell ref="B55:B56"/>
    <mergeCell ref="C55:C56"/>
    <mergeCell ref="D55:D56"/>
    <mergeCell ref="E55:E56"/>
    <mergeCell ref="B31:B32"/>
    <mergeCell ref="C31:C32"/>
    <mergeCell ref="D31:D32"/>
    <mergeCell ref="H87:H88"/>
    <mergeCell ref="E62:E63"/>
    <mergeCell ref="D62:D63"/>
    <mergeCell ref="C62:C63"/>
    <mergeCell ref="B62:B63"/>
    <mergeCell ref="G20:G21"/>
    <mergeCell ref="C22:C23"/>
    <mergeCell ref="D22:D23"/>
    <mergeCell ref="B22:B23"/>
    <mergeCell ref="E31:E32"/>
    <mergeCell ref="B47:B48"/>
    <mergeCell ref="D38:D39"/>
    <mergeCell ref="D42:D43"/>
    <mergeCell ref="B42:B43"/>
    <mergeCell ref="B36:B37"/>
    <mergeCell ref="B38:B39"/>
    <mergeCell ref="D36:D37"/>
    <mergeCell ref="C47:C48"/>
    <mergeCell ref="C42:C43"/>
    <mergeCell ref="C36:C37"/>
    <mergeCell ref="C38:C39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fitToWidth="2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89"/>
  <sheetViews>
    <sheetView topLeftCell="A5" zoomScaleSheetLayoutView="100" workbookViewId="0">
      <selection activeCell="H79" sqref="H79:H80"/>
    </sheetView>
  </sheetViews>
  <sheetFormatPr defaultRowHeight="15"/>
  <cols>
    <col min="1" max="1" width="51.85546875" style="30" customWidth="1"/>
    <col min="2" max="2" width="10.7109375" style="30" customWidth="1"/>
    <col min="3" max="3" width="8.85546875" style="30" customWidth="1"/>
    <col min="4" max="4" width="6.28515625" style="30" customWidth="1"/>
    <col min="5" max="5" width="14.140625" style="30" customWidth="1"/>
    <col min="6" max="6" width="11.5703125" style="30" customWidth="1"/>
    <col min="7" max="8" width="16.28515625" style="30" customWidth="1"/>
    <col min="9" max="11" width="14.7109375" style="33" bestFit="1" customWidth="1"/>
    <col min="12" max="16384" width="9.140625" style="33"/>
  </cols>
  <sheetData>
    <row r="1" spans="1:10" ht="15.75">
      <c r="A1" s="197" t="s">
        <v>100</v>
      </c>
      <c r="B1" s="197"/>
      <c r="C1" s="197"/>
      <c r="D1" s="197"/>
      <c r="E1" s="197"/>
      <c r="F1" s="197"/>
      <c r="G1" s="197"/>
      <c r="H1" s="197"/>
    </row>
    <row r="2" spans="1:10" ht="15.75">
      <c r="A2" s="197" t="s">
        <v>348</v>
      </c>
      <c r="B2" s="197"/>
      <c r="C2" s="197"/>
      <c r="D2" s="197"/>
      <c r="E2" s="197"/>
      <c r="F2" s="197"/>
      <c r="G2" s="197"/>
      <c r="H2" s="197"/>
    </row>
    <row r="3" spans="1:10" ht="15.75">
      <c r="A3" s="197" t="s">
        <v>31</v>
      </c>
      <c r="B3" s="197"/>
      <c r="C3" s="197"/>
      <c r="D3" s="197"/>
      <c r="E3" s="197"/>
      <c r="F3" s="197"/>
      <c r="G3" s="197"/>
      <c r="H3" s="197"/>
    </row>
    <row r="4" spans="1:10" ht="15.75">
      <c r="A4" s="197" t="s">
        <v>22</v>
      </c>
      <c r="B4" s="197"/>
      <c r="C4" s="197"/>
      <c r="D4" s="197"/>
      <c r="E4" s="197"/>
      <c r="F4" s="197"/>
      <c r="G4" s="197"/>
      <c r="H4" s="197"/>
    </row>
    <row r="5" spans="1:10" ht="15.75">
      <c r="A5" s="197" t="s">
        <v>23</v>
      </c>
      <c r="B5" s="197"/>
      <c r="C5" s="197"/>
      <c r="D5" s="197"/>
      <c r="E5" s="197"/>
      <c r="F5" s="197"/>
      <c r="G5" s="197"/>
      <c r="H5" s="197"/>
    </row>
    <row r="6" spans="1:10" ht="15.75">
      <c r="A6" s="197" t="s">
        <v>351</v>
      </c>
      <c r="B6" s="197"/>
      <c r="C6" s="197"/>
      <c r="D6" s="197"/>
      <c r="E6" s="197"/>
      <c r="F6" s="197"/>
      <c r="G6" s="197"/>
      <c r="H6" s="197"/>
    </row>
    <row r="7" spans="1:10">
      <c r="A7" s="205" t="s">
        <v>353</v>
      </c>
      <c r="B7" s="205"/>
      <c r="C7" s="205"/>
      <c r="D7" s="205"/>
      <c r="E7" s="205"/>
      <c r="F7" s="205"/>
      <c r="G7" s="205"/>
      <c r="H7" s="205"/>
    </row>
    <row r="8" spans="1:10" ht="15.75" customHeight="1">
      <c r="A8" s="198" t="s">
        <v>339</v>
      </c>
      <c r="B8" s="198"/>
      <c r="C8" s="198"/>
      <c r="D8" s="198"/>
      <c r="E8" s="198"/>
      <c r="F8" s="198"/>
      <c r="G8" s="198"/>
      <c r="H8" s="198"/>
    </row>
    <row r="10" spans="1:10" ht="15.75">
      <c r="A10" s="168" t="s">
        <v>34</v>
      </c>
      <c r="B10" s="168" t="s">
        <v>102</v>
      </c>
      <c r="C10" s="168" t="s">
        <v>101</v>
      </c>
      <c r="D10" s="168" t="s">
        <v>139</v>
      </c>
      <c r="E10" s="168" t="s">
        <v>76</v>
      </c>
      <c r="F10" s="168" t="s">
        <v>77</v>
      </c>
      <c r="G10" s="168" t="s">
        <v>48</v>
      </c>
      <c r="H10" s="168"/>
    </row>
    <row r="11" spans="1:10" ht="19.5" customHeight="1">
      <c r="A11" s="168"/>
      <c r="B11" s="168"/>
      <c r="C11" s="168"/>
      <c r="D11" s="168"/>
      <c r="E11" s="168"/>
      <c r="F11" s="168"/>
      <c r="G11" s="120" t="s">
        <v>257</v>
      </c>
      <c r="H11" s="120" t="s">
        <v>336</v>
      </c>
    </row>
    <row r="12" spans="1:10" ht="47.25">
      <c r="A12" s="58" t="s">
        <v>40</v>
      </c>
      <c r="B12" s="45">
        <v>914</v>
      </c>
      <c r="C12" s="43"/>
      <c r="D12" s="43"/>
      <c r="E12" s="45"/>
      <c r="F12" s="45"/>
      <c r="G12" s="44">
        <f>G13+G34+G38+G42+G49+G60</f>
        <v>5543586.1600000001</v>
      </c>
      <c r="H12" s="44">
        <f>H13+H34+H38+H42+H49+H60</f>
        <v>5541386.1600000001</v>
      </c>
      <c r="I12" s="16"/>
      <c r="J12" s="16"/>
    </row>
    <row r="13" spans="1:10" ht="20.25" customHeight="1">
      <c r="A13" s="58" t="s">
        <v>237</v>
      </c>
      <c r="B13" s="45">
        <v>914</v>
      </c>
      <c r="C13" s="43" t="s">
        <v>103</v>
      </c>
      <c r="D13" s="43" t="s">
        <v>104</v>
      </c>
      <c r="E13" s="45"/>
      <c r="F13" s="45"/>
      <c r="G13" s="44">
        <f>G14+G17+G24+G27</f>
        <v>3678525.16</v>
      </c>
      <c r="H13" s="44">
        <f>H14+H17+H24+H27</f>
        <v>3664404.81</v>
      </c>
      <c r="J13" s="16"/>
    </row>
    <row r="14" spans="1:10" ht="48" customHeight="1">
      <c r="A14" s="58" t="s">
        <v>78</v>
      </c>
      <c r="B14" s="45">
        <v>914</v>
      </c>
      <c r="C14" s="43" t="s">
        <v>103</v>
      </c>
      <c r="D14" s="43" t="s">
        <v>105</v>
      </c>
      <c r="E14" s="45"/>
      <c r="F14" s="45"/>
      <c r="G14" s="44">
        <f>SUM(G15)</f>
        <v>596500</v>
      </c>
      <c r="H14" s="44">
        <f>SUM(H15)</f>
        <v>593500</v>
      </c>
      <c r="I14" s="16"/>
    </row>
    <row r="15" spans="1:10" ht="31.5">
      <c r="A15" s="63" t="s">
        <v>79</v>
      </c>
      <c r="B15" s="226">
        <v>914</v>
      </c>
      <c r="C15" s="227" t="s">
        <v>103</v>
      </c>
      <c r="D15" s="227" t="s">
        <v>105</v>
      </c>
      <c r="E15" s="227" t="s">
        <v>152</v>
      </c>
      <c r="F15" s="226">
        <v>100</v>
      </c>
      <c r="G15" s="228">
        <v>596500</v>
      </c>
      <c r="H15" s="228">
        <v>593500</v>
      </c>
    </row>
    <row r="16" spans="1:10" ht="80.25" customHeight="1">
      <c r="A16" s="64" t="s">
        <v>80</v>
      </c>
      <c r="B16" s="226"/>
      <c r="C16" s="227"/>
      <c r="D16" s="227"/>
      <c r="E16" s="227"/>
      <c r="F16" s="226"/>
      <c r="G16" s="228"/>
      <c r="H16" s="228"/>
      <c r="J16" s="16"/>
    </row>
    <row r="17" spans="1:10" ht="65.25" customHeight="1">
      <c r="A17" s="58" t="s">
        <v>99</v>
      </c>
      <c r="B17" s="45">
        <v>914</v>
      </c>
      <c r="C17" s="43" t="s">
        <v>103</v>
      </c>
      <c r="D17" s="43" t="s">
        <v>106</v>
      </c>
      <c r="E17" s="43"/>
      <c r="F17" s="45"/>
      <c r="G17" s="44">
        <f>G18+G20+G22+G24+G25</f>
        <v>2615025.16</v>
      </c>
      <c r="H17" s="44">
        <f>H18+H20</f>
        <v>2603904.81</v>
      </c>
      <c r="J17" s="16"/>
    </row>
    <row r="18" spans="1:10" ht="31.5">
      <c r="A18" s="63" t="s">
        <v>81</v>
      </c>
      <c r="B18" s="226">
        <v>914</v>
      </c>
      <c r="C18" s="227" t="s">
        <v>103</v>
      </c>
      <c r="D18" s="227" t="s">
        <v>106</v>
      </c>
      <c r="E18" s="227" t="s">
        <v>153</v>
      </c>
      <c r="F18" s="226">
        <v>100</v>
      </c>
      <c r="G18" s="228">
        <v>2334045</v>
      </c>
      <c r="H18" s="228">
        <v>2319359.81</v>
      </c>
      <c r="J18" s="16"/>
    </row>
    <row r="19" spans="1:10" ht="78" customHeight="1">
      <c r="A19" s="64" t="s">
        <v>80</v>
      </c>
      <c r="B19" s="226"/>
      <c r="C19" s="227"/>
      <c r="D19" s="227"/>
      <c r="E19" s="227"/>
      <c r="F19" s="226"/>
      <c r="G19" s="228"/>
      <c r="H19" s="228"/>
    </row>
    <row r="20" spans="1:10" ht="31.5">
      <c r="A20" s="63" t="s">
        <v>81</v>
      </c>
      <c r="B20" s="226">
        <v>914</v>
      </c>
      <c r="C20" s="227" t="s">
        <v>103</v>
      </c>
      <c r="D20" s="227" t="s">
        <v>106</v>
      </c>
      <c r="E20" s="227" t="s">
        <v>153</v>
      </c>
      <c r="F20" s="226">
        <v>200</v>
      </c>
      <c r="G20" s="228">
        <v>280980.15999999997</v>
      </c>
      <c r="H20" s="228">
        <v>284545</v>
      </c>
    </row>
    <row r="21" spans="1:10" ht="32.25" customHeight="1">
      <c r="A21" s="92" t="s">
        <v>313</v>
      </c>
      <c r="B21" s="226"/>
      <c r="C21" s="227"/>
      <c r="D21" s="227"/>
      <c r="E21" s="227"/>
      <c r="F21" s="226"/>
      <c r="G21" s="228"/>
      <c r="H21" s="228"/>
    </row>
    <row r="22" spans="1:10" ht="31.5">
      <c r="A22" s="63" t="s">
        <v>81</v>
      </c>
      <c r="B22" s="226">
        <v>914</v>
      </c>
      <c r="C22" s="227" t="s">
        <v>103</v>
      </c>
      <c r="D22" s="227" t="s">
        <v>106</v>
      </c>
      <c r="E22" s="227" t="s">
        <v>153</v>
      </c>
      <c r="F22" s="226">
        <v>800</v>
      </c>
      <c r="G22" s="228"/>
      <c r="H22" s="228"/>
    </row>
    <row r="23" spans="1:10" ht="15.75">
      <c r="A23" s="64" t="s">
        <v>83</v>
      </c>
      <c r="B23" s="226"/>
      <c r="C23" s="227"/>
      <c r="D23" s="227"/>
      <c r="E23" s="227"/>
      <c r="F23" s="226"/>
      <c r="G23" s="228"/>
      <c r="H23" s="228"/>
    </row>
    <row r="24" spans="1:10" ht="47.25">
      <c r="A24" s="66" t="s">
        <v>235</v>
      </c>
      <c r="B24" s="39">
        <v>914</v>
      </c>
      <c r="C24" s="46" t="s">
        <v>103</v>
      </c>
      <c r="D24" s="46" t="s">
        <v>138</v>
      </c>
      <c r="E24" s="46"/>
      <c r="F24" s="39"/>
      <c r="G24" s="32"/>
      <c r="H24" s="32"/>
    </row>
    <row r="25" spans="1:10" ht="62.25" customHeight="1">
      <c r="A25" s="91" t="s">
        <v>325</v>
      </c>
      <c r="B25" s="222">
        <v>914</v>
      </c>
      <c r="C25" s="224" t="s">
        <v>103</v>
      </c>
      <c r="D25" s="224" t="s">
        <v>138</v>
      </c>
      <c r="E25" s="224" t="s">
        <v>158</v>
      </c>
      <c r="F25" s="222">
        <v>500</v>
      </c>
      <c r="G25" s="220"/>
      <c r="H25" s="220"/>
    </row>
    <row r="26" spans="1:10" ht="15.75" customHeight="1">
      <c r="A26" s="92" t="s">
        <v>137</v>
      </c>
      <c r="B26" s="223"/>
      <c r="C26" s="225"/>
      <c r="D26" s="225"/>
      <c r="E26" s="225"/>
      <c r="F26" s="223"/>
      <c r="G26" s="221"/>
      <c r="H26" s="221"/>
    </row>
    <row r="27" spans="1:10" ht="15.75">
      <c r="A27" s="58" t="s">
        <v>84</v>
      </c>
      <c r="B27" s="45">
        <v>914</v>
      </c>
      <c r="C27" s="43" t="s">
        <v>103</v>
      </c>
      <c r="D27" s="43">
        <v>13</v>
      </c>
      <c r="E27" s="43"/>
      <c r="F27" s="45"/>
      <c r="G27" s="44">
        <f>G28+G30+G32</f>
        <v>467000</v>
      </c>
      <c r="H27" s="44">
        <f>H28+H30+H32</f>
        <v>467000</v>
      </c>
    </row>
    <row r="28" spans="1:10" ht="31.5">
      <c r="A28" s="63" t="s">
        <v>134</v>
      </c>
      <c r="B28" s="226">
        <v>914</v>
      </c>
      <c r="C28" s="227" t="s">
        <v>103</v>
      </c>
      <c r="D28" s="227">
        <v>13</v>
      </c>
      <c r="E28" s="227" t="s">
        <v>159</v>
      </c>
      <c r="F28" s="226">
        <v>800</v>
      </c>
      <c r="G28" s="228">
        <v>4000</v>
      </c>
      <c r="H28" s="228">
        <v>4000</v>
      </c>
    </row>
    <row r="29" spans="1:10" ht="31.5">
      <c r="A29" s="64" t="s">
        <v>82</v>
      </c>
      <c r="B29" s="226"/>
      <c r="C29" s="227"/>
      <c r="D29" s="227"/>
      <c r="E29" s="227"/>
      <c r="F29" s="226"/>
      <c r="G29" s="228"/>
      <c r="H29" s="228"/>
    </row>
    <row r="30" spans="1:10" ht="31.5">
      <c r="A30" s="63" t="s">
        <v>135</v>
      </c>
      <c r="B30" s="226">
        <v>914</v>
      </c>
      <c r="C30" s="227" t="s">
        <v>103</v>
      </c>
      <c r="D30" s="227">
        <v>13</v>
      </c>
      <c r="E30" s="227" t="s">
        <v>160</v>
      </c>
      <c r="F30" s="226">
        <v>200</v>
      </c>
      <c r="G30" s="228">
        <v>450000</v>
      </c>
      <c r="H30" s="228">
        <v>450000</v>
      </c>
    </row>
    <row r="31" spans="1:10" ht="31.5" customHeight="1">
      <c r="A31" s="92" t="s">
        <v>313</v>
      </c>
      <c r="B31" s="226"/>
      <c r="C31" s="227"/>
      <c r="D31" s="227"/>
      <c r="E31" s="227"/>
      <c r="F31" s="226"/>
      <c r="G31" s="228"/>
      <c r="H31" s="228"/>
    </row>
    <row r="32" spans="1:10" ht="31.5">
      <c r="A32" s="63" t="s">
        <v>143</v>
      </c>
      <c r="B32" s="226">
        <v>914</v>
      </c>
      <c r="C32" s="227" t="s">
        <v>103</v>
      </c>
      <c r="D32" s="227">
        <v>13</v>
      </c>
      <c r="E32" s="224" t="s">
        <v>161</v>
      </c>
      <c r="F32" s="222">
        <v>200</v>
      </c>
      <c r="G32" s="220">
        <v>13000</v>
      </c>
      <c r="H32" s="220">
        <v>13000</v>
      </c>
    </row>
    <row r="33" spans="1:10" ht="32.25" customHeight="1">
      <c r="A33" s="92" t="s">
        <v>313</v>
      </c>
      <c r="B33" s="226"/>
      <c r="C33" s="227"/>
      <c r="D33" s="227"/>
      <c r="E33" s="225"/>
      <c r="F33" s="223"/>
      <c r="G33" s="221"/>
      <c r="H33" s="221"/>
    </row>
    <row r="34" spans="1:10" ht="17.25" customHeight="1">
      <c r="A34" s="58" t="s">
        <v>234</v>
      </c>
      <c r="B34" s="45">
        <v>914</v>
      </c>
      <c r="C34" s="43" t="s">
        <v>105</v>
      </c>
      <c r="D34" s="43" t="s">
        <v>104</v>
      </c>
      <c r="E34" s="43"/>
      <c r="F34" s="45"/>
      <c r="G34" s="44">
        <f>SUM(G35)</f>
        <v>82000</v>
      </c>
      <c r="H34" s="44">
        <f>SUM(H35)</f>
        <v>85900</v>
      </c>
    </row>
    <row r="35" spans="1:10" ht="18" customHeight="1">
      <c r="A35" s="58" t="s">
        <v>85</v>
      </c>
      <c r="B35" s="45">
        <v>914</v>
      </c>
      <c r="C35" s="43" t="s">
        <v>105</v>
      </c>
      <c r="D35" s="43" t="s">
        <v>108</v>
      </c>
      <c r="E35" s="43"/>
      <c r="F35" s="45"/>
      <c r="G35" s="44">
        <f>SUM(G36:G37)</f>
        <v>82000</v>
      </c>
      <c r="H35" s="44">
        <f>SUM(H36:H37)</f>
        <v>85900</v>
      </c>
    </row>
    <row r="36" spans="1:10" ht="36" customHeight="1">
      <c r="A36" s="63" t="s">
        <v>86</v>
      </c>
      <c r="B36" s="226">
        <v>914</v>
      </c>
      <c r="C36" s="227" t="s">
        <v>105</v>
      </c>
      <c r="D36" s="227" t="s">
        <v>108</v>
      </c>
      <c r="E36" s="227" t="s">
        <v>198</v>
      </c>
      <c r="F36" s="226">
        <v>100</v>
      </c>
      <c r="G36" s="228">
        <v>82000</v>
      </c>
      <c r="H36" s="228">
        <v>85900</v>
      </c>
    </row>
    <row r="37" spans="1:10" ht="84.75" customHeight="1">
      <c r="A37" s="64" t="s">
        <v>80</v>
      </c>
      <c r="B37" s="226"/>
      <c r="C37" s="227"/>
      <c r="D37" s="227"/>
      <c r="E37" s="227"/>
      <c r="F37" s="226"/>
      <c r="G37" s="228"/>
      <c r="H37" s="228"/>
    </row>
    <row r="38" spans="1:10" ht="31.5" customHeight="1">
      <c r="A38" s="58" t="s">
        <v>233</v>
      </c>
      <c r="B38" s="45">
        <v>914</v>
      </c>
      <c r="C38" s="43" t="s">
        <v>108</v>
      </c>
      <c r="D38" s="43" t="s">
        <v>104</v>
      </c>
      <c r="E38" s="43"/>
      <c r="F38" s="45"/>
      <c r="G38" s="44">
        <f>G39</f>
        <v>75000</v>
      </c>
      <c r="H38" s="44">
        <f>H39</f>
        <v>75000</v>
      </c>
    </row>
    <row r="39" spans="1:10" ht="14.25" customHeight="1">
      <c r="A39" s="58" t="s">
        <v>87</v>
      </c>
      <c r="B39" s="45">
        <v>914</v>
      </c>
      <c r="C39" s="43" t="s">
        <v>108</v>
      </c>
      <c r="D39" s="43">
        <v>10</v>
      </c>
      <c r="E39" s="43"/>
      <c r="F39" s="45"/>
      <c r="G39" s="44">
        <f>SUM(G40)</f>
        <v>75000</v>
      </c>
      <c r="H39" s="44">
        <f>SUM(H40)</f>
        <v>75000</v>
      </c>
    </row>
    <row r="40" spans="1:10" ht="32.25" customHeight="1">
      <c r="A40" s="63" t="s">
        <v>88</v>
      </c>
      <c r="B40" s="226">
        <v>914</v>
      </c>
      <c r="C40" s="227" t="s">
        <v>108</v>
      </c>
      <c r="D40" s="227">
        <v>10</v>
      </c>
      <c r="E40" s="227" t="s">
        <v>154</v>
      </c>
      <c r="F40" s="226">
        <v>200</v>
      </c>
      <c r="G40" s="228">
        <v>75000</v>
      </c>
      <c r="H40" s="228">
        <v>75000</v>
      </c>
    </row>
    <row r="41" spans="1:10" ht="36" customHeight="1">
      <c r="A41" s="92" t="s">
        <v>313</v>
      </c>
      <c r="B41" s="226"/>
      <c r="C41" s="227"/>
      <c r="D41" s="227"/>
      <c r="E41" s="227"/>
      <c r="F41" s="226"/>
      <c r="G41" s="228"/>
      <c r="H41" s="228"/>
    </row>
    <row r="42" spans="1:10" s="84" customFormat="1" ht="17.25" customHeight="1">
      <c r="A42" s="83" t="s">
        <v>248</v>
      </c>
      <c r="B42" s="95">
        <v>914</v>
      </c>
      <c r="C42" s="98" t="s">
        <v>106</v>
      </c>
      <c r="D42" s="98" t="s">
        <v>104</v>
      </c>
      <c r="E42" s="96"/>
      <c r="F42" s="97"/>
      <c r="G42" s="87">
        <f>G43+G45+G47</f>
        <v>869761</v>
      </c>
      <c r="H42" s="87">
        <f>H43+H45+H47</f>
        <v>869761</v>
      </c>
      <c r="I42" s="16"/>
      <c r="J42" s="16"/>
    </row>
    <row r="43" spans="1:10" s="84" customFormat="1" ht="48.75" customHeight="1">
      <c r="A43" s="91" t="s">
        <v>254</v>
      </c>
      <c r="B43" s="230">
        <v>914</v>
      </c>
      <c r="C43" s="224" t="s">
        <v>106</v>
      </c>
      <c r="D43" s="224" t="s">
        <v>250</v>
      </c>
      <c r="E43" s="224" t="s">
        <v>251</v>
      </c>
      <c r="F43" s="222">
        <v>200</v>
      </c>
      <c r="G43" s="220">
        <v>244323</v>
      </c>
      <c r="H43" s="220">
        <v>244323</v>
      </c>
    </row>
    <row r="44" spans="1:10" s="84" customFormat="1" ht="34.5" customHeight="1">
      <c r="A44" s="65" t="s">
        <v>313</v>
      </c>
      <c r="B44" s="231"/>
      <c r="C44" s="225"/>
      <c r="D44" s="225"/>
      <c r="E44" s="225"/>
      <c r="F44" s="223"/>
      <c r="G44" s="221"/>
      <c r="H44" s="221"/>
    </row>
    <row r="45" spans="1:10" s="84" customFormat="1" ht="67.5" customHeight="1">
      <c r="A45" s="91" t="s">
        <v>253</v>
      </c>
      <c r="B45" s="222">
        <v>914</v>
      </c>
      <c r="C45" s="224" t="s">
        <v>106</v>
      </c>
      <c r="D45" s="224" t="s">
        <v>250</v>
      </c>
      <c r="E45" s="224" t="s">
        <v>252</v>
      </c>
      <c r="F45" s="222">
        <v>200</v>
      </c>
      <c r="G45" s="220">
        <v>320647</v>
      </c>
      <c r="H45" s="220">
        <v>320647</v>
      </c>
    </row>
    <row r="46" spans="1:10" s="84" customFormat="1" ht="34.5" customHeight="1">
      <c r="A46" s="65" t="s">
        <v>313</v>
      </c>
      <c r="B46" s="223"/>
      <c r="C46" s="225"/>
      <c r="D46" s="225"/>
      <c r="E46" s="225"/>
      <c r="F46" s="223"/>
      <c r="G46" s="221"/>
      <c r="H46" s="221"/>
    </row>
    <row r="47" spans="1:10" s="84" customFormat="1" ht="34.5" customHeight="1">
      <c r="A47" s="91" t="s">
        <v>350</v>
      </c>
      <c r="B47" s="222">
        <v>914</v>
      </c>
      <c r="C47" s="224" t="s">
        <v>106</v>
      </c>
      <c r="D47" s="224" t="s">
        <v>250</v>
      </c>
      <c r="E47" s="224" t="s">
        <v>349</v>
      </c>
      <c r="F47" s="222">
        <v>200</v>
      </c>
      <c r="G47" s="220">
        <v>304791</v>
      </c>
      <c r="H47" s="220">
        <v>304791</v>
      </c>
    </row>
    <row r="48" spans="1:10" s="84" customFormat="1" ht="34.5" customHeight="1">
      <c r="A48" s="92" t="s">
        <v>313</v>
      </c>
      <c r="B48" s="223"/>
      <c r="C48" s="225"/>
      <c r="D48" s="225"/>
      <c r="E48" s="225"/>
      <c r="F48" s="223"/>
      <c r="G48" s="221"/>
      <c r="H48" s="221"/>
    </row>
    <row r="49" spans="1:9" ht="21.75" customHeight="1">
      <c r="A49" s="67" t="s">
        <v>232</v>
      </c>
      <c r="B49" s="45">
        <v>914</v>
      </c>
      <c r="C49" s="43" t="s">
        <v>107</v>
      </c>
      <c r="D49" s="43" t="s">
        <v>104</v>
      </c>
      <c r="E49" s="43"/>
      <c r="F49" s="45"/>
      <c r="G49" s="44">
        <f>G53+G50</f>
        <v>766300</v>
      </c>
      <c r="H49" s="87">
        <f>H53+H50</f>
        <v>774320.35</v>
      </c>
    </row>
    <row r="50" spans="1:9" s="84" customFormat="1" ht="21.75" customHeight="1">
      <c r="A50" s="66" t="s">
        <v>247</v>
      </c>
      <c r="B50" s="132">
        <v>914</v>
      </c>
      <c r="C50" s="133" t="s">
        <v>107</v>
      </c>
      <c r="D50" s="133" t="s">
        <v>105</v>
      </c>
      <c r="E50" s="133"/>
      <c r="F50" s="132"/>
      <c r="G50" s="87">
        <f>G51</f>
        <v>180000</v>
      </c>
      <c r="H50" s="87">
        <f>H51</f>
        <v>180000</v>
      </c>
    </row>
    <row r="51" spans="1:9" s="84" customFormat="1" ht="21.75" customHeight="1">
      <c r="A51" s="91" t="s">
        <v>246</v>
      </c>
      <c r="B51" s="222">
        <v>914</v>
      </c>
      <c r="C51" s="224" t="s">
        <v>107</v>
      </c>
      <c r="D51" s="224" t="s">
        <v>105</v>
      </c>
      <c r="E51" s="224" t="s">
        <v>245</v>
      </c>
      <c r="F51" s="222">
        <v>200</v>
      </c>
      <c r="G51" s="220">
        <v>180000</v>
      </c>
      <c r="H51" s="220">
        <v>180000</v>
      </c>
    </row>
    <row r="52" spans="1:9" s="84" customFormat="1" ht="33" customHeight="1">
      <c r="A52" s="92" t="s">
        <v>313</v>
      </c>
      <c r="B52" s="223"/>
      <c r="C52" s="225"/>
      <c r="D52" s="225"/>
      <c r="E52" s="225"/>
      <c r="F52" s="223"/>
      <c r="G52" s="221"/>
      <c r="H52" s="221"/>
    </row>
    <row r="53" spans="1:9" ht="20.25" customHeight="1">
      <c r="A53" s="67" t="s">
        <v>89</v>
      </c>
      <c r="B53" s="45">
        <v>914</v>
      </c>
      <c r="C53" s="43" t="s">
        <v>107</v>
      </c>
      <c r="D53" s="43" t="s">
        <v>108</v>
      </c>
      <c r="E53" s="43"/>
      <c r="F53" s="45"/>
      <c r="G53" s="44">
        <f>G54+G56+G58</f>
        <v>586300</v>
      </c>
      <c r="H53" s="87">
        <f>H54+H56+H58</f>
        <v>594320.35</v>
      </c>
    </row>
    <row r="54" spans="1:9" ht="33.75" customHeight="1">
      <c r="A54" s="63" t="s">
        <v>90</v>
      </c>
      <c r="B54" s="226">
        <v>914</v>
      </c>
      <c r="C54" s="227" t="s">
        <v>107</v>
      </c>
      <c r="D54" s="227" t="s">
        <v>108</v>
      </c>
      <c r="E54" s="227" t="s">
        <v>155</v>
      </c>
      <c r="F54" s="226">
        <v>200</v>
      </c>
      <c r="G54" s="228">
        <v>353300</v>
      </c>
      <c r="H54" s="228">
        <v>353300</v>
      </c>
    </row>
    <row r="55" spans="1:9" ht="35.25" customHeight="1">
      <c r="A55" s="92" t="s">
        <v>313</v>
      </c>
      <c r="B55" s="226"/>
      <c r="C55" s="227"/>
      <c r="D55" s="227"/>
      <c r="E55" s="227"/>
      <c r="F55" s="226"/>
      <c r="G55" s="228"/>
      <c r="H55" s="228"/>
    </row>
    <row r="56" spans="1:9" ht="31.5">
      <c r="A56" s="63" t="s">
        <v>140</v>
      </c>
      <c r="B56" s="226">
        <v>914</v>
      </c>
      <c r="C56" s="227" t="s">
        <v>107</v>
      </c>
      <c r="D56" s="227" t="s">
        <v>108</v>
      </c>
      <c r="E56" s="227" t="s">
        <v>156</v>
      </c>
      <c r="F56" s="226">
        <v>200</v>
      </c>
      <c r="G56" s="228">
        <v>173000</v>
      </c>
      <c r="H56" s="228">
        <v>181020.35</v>
      </c>
    </row>
    <row r="57" spans="1:9" ht="38.25" customHeight="1">
      <c r="A57" s="65" t="s">
        <v>313</v>
      </c>
      <c r="B57" s="226"/>
      <c r="C57" s="227"/>
      <c r="D57" s="227"/>
      <c r="E57" s="227"/>
      <c r="F57" s="226"/>
      <c r="G57" s="228"/>
      <c r="H57" s="228"/>
    </row>
    <row r="58" spans="1:9" s="84" customFormat="1" ht="21.75" customHeight="1">
      <c r="A58" s="91" t="s">
        <v>281</v>
      </c>
      <c r="B58" s="222">
        <v>914</v>
      </c>
      <c r="C58" s="224" t="s">
        <v>107</v>
      </c>
      <c r="D58" s="224" t="s">
        <v>108</v>
      </c>
      <c r="E58" s="224" t="s">
        <v>283</v>
      </c>
      <c r="F58" s="222">
        <v>200</v>
      </c>
      <c r="G58" s="220">
        <v>60000</v>
      </c>
      <c r="H58" s="220">
        <v>60000</v>
      </c>
    </row>
    <row r="59" spans="1:9" s="84" customFormat="1" ht="38.25" customHeight="1">
      <c r="A59" s="92" t="s">
        <v>313</v>
      </c>
      <c r="B59" s="223"/>
      <c r="C59" s="225"/>
      <c r="D59" s="225"/>
      <c r="E59" s="225"/>
      <c r="F59" s="223"/>
      <c r="G59" s="221"/>
      <c r="H59" s="221"/>
    </row>
    <row r="60" spans="1:9" s="35" customFormat="1" ht="23.25" customHeight="1">
      <c r="A60" s="67" t="s">
        <v>228</v>
      </c>
      <c r="B60" s="45">
        <v>914</v>
      </c>
      <c r="C60" s="43" t="s">
        <v>224</v>
      </c>
      <c r="D60" s="43" t="s">
        <v>104</v>
      </c>
      <c r="E60" s="43"/>
      <c r="F60" s="45"/>
      <c r="G60" s="44">
        <f>G61</f>
        <v>72000</v>
      </c>
      <c r="H60" s="44">
        <f>H61</f>
        <v>72000</v>
      </c>
    </row>
    <row r="61" spans="1:9" ht="21" customHeight="1">
      <c r="A61" s="58" t="s">
        <v>91</v>
      </c>
      <c r="B61" s="45">
        <v>914</v>
      </c>
      <c r="C61" s="43">
        <v>10</v>
      </c>
      <c r="D61" s="43" t="s">
        <v>103</v>
      </c>
      <c r="E61" s="41"/>
      <c r="F61" s="42"/>
      <c r="G61" s="44">
        <f>SUM(G62)</f>
        <v>72000</v>
      </c>
      <c r="H61" s="44">
        <f>SUM(H62)</f>
        <v>72000</v>
      </c>
    </row>
    <row r="62" spans="1:9" ht="30.75" customHeight="1">
      <c r="A62" s="63" t="s">
        <v>92</v>
      </c>
      <c r="B62" s="169">
        <v>914</v>
      </c>
      <c r="C62" s="229">
        <v>10</v>
      </c>
      <c r="D62" s="229" t="s">
        <v>103</v>
      </c>
      <c r="E62" s="227" t="s">
        <v>162</v>
      </c>
      <c r="F62" s="226">
        <v>300</v>
      </c>
      <c r="G62" s="228">
        <v>72000</v>
      </c>
      <c r="H62" s="228">
        <v>72000</v>
      </c>
      <c r="I62" s="16"/>
    </row>
    <row r="63" spans="1:9" ht="36" customHeight="1">
      <c r="A63" s="64" t="s">
        <v>93</v>
      </c>
      <c r="B63" s="169"/>
      <c r="C63" s="229"/>
      <c r="D63" s="229"/>
      <c r="E63" s="227"/>
      <c r="F63" s="226"/>
      <c r="G63" s="228"/>
      <c r="H63" s="228"/>
    </row>
    <row r="64" spans="1:9" ht="36" customHeight="1">
      <c r="A64" s="58" t="s">
        <v>94</v>
      </c>
      <c r="B64" s="45">
        <v>950</v>
      </c>
      <c r="C64" s="43"/>
      <c r="D64" s="43"/>
      <c r="E64" s="41"/>
      <c r="F64" s="42"/>
      <c r="G64" s="44">
        <f>G65+G69+G83</f>
        <v>3148193.46</v>
      </c>
      <c r="H64" s="87">
        <f>H65+H69+H83</f>
        <v>3108193.46</v>
      </c>
    </row>
    <row r="65" spans="1:8" ht="20.25" customHeight="1">
      <c r="A65" s="58" t="s">
        <v>227</v>
      </c>
      <c r="B65" s="45">
        <v>950</v>
      </c>
      <c r="C65" s="43" t="s">
        <v>109</v>
      </c>
      <c r="D65" s="43" t="s">
        <v>104</v>
      </c>
      <c r="E65" s="41"/>
      <c r="F65" s="42"/>
      <c r="G65" s="44">
        <f>G66</f>
        <v>3000</v>
      </c>
      <c r="H65" s="44">
        <f>H66</f>
        <v>3000</v>
      </c>
    </row>
    <row r="66" spans="1:8" ht="21" customHeight="1">
      <c r="A66" s="83" t="s">
        <v>319</v>
      </c>
      <c r="B66" s="45">
        <v>950</v>
      </c>
      <c r="C66" s="43" t="s">
        <v>109</v>
      </c>
      <c r="D66" s="43" t="s">
        <v>109</v>
      </c>
      <c r="E66" s="41"/>
      <c r="F66" s="45"/>
      <c r="G66" s="44">
        <f>SUM(G67)</f>
        <v>3000</v>
      </c>
      <c r="H66" s="44">
        <f>SUM(H67)</f>
        <v>3000</v>
      </c>
    </row>
    <row r="67" spans="1:8" ht="98.25" customHeight="1">
      <c r="A67" s="91" t="s">
        <v>321</v>
      </c>
      <c r="B67" s="226">
        <v>950</v>
      </c>
      <c r="C67" s="227" t="s">
        <v>109</v>
      </c>
      <c r="D67" s="227" t="s">
        <v>109</v>
      </c>
      <c r="E67" s="227" t="s">
        <v>157</v>
      </c>
      <c r="F67" s="226">
        <v>200</v>
      </c>
      <c r="G67" s="228">
        <v>3000</v>
      </c>
      <c r="H67" s="228">
        <v>3000</v>
      </c>
    </row>
    <row r="68" spans="1:8" ht="35.25" customHeight="1">
      <c r="A68" s="92" t="s">
        <v>313</v>
      </c>
      <c r="B68" s="226"/>
      <c r="C68" s="227"/>
      <c r="D68" s="227"/>
      <c r="E68" s="227"/>
      <c r="F68" s="226"/>
      <c r="G68" s="228"/>
      <c r="H68" s="228"/>
    </row>
    <row r="69" spans="1:8" ht="22.5" customHeight="1">
      <c r="A69" s="83" t="s">
        <v>229</v>
      </c>
      <c r="B69" s="45">
        <v>950</v>
      </c>
      <c r="C69" s="43" t="s">
        <v>110</v>
      </c>
      <c r="D69" s="43" t="s">
        <v>104</v>
      </c>
      <c r="E69" s="43"/>
      <c r="F69" s="45"/>
      <c r="G69" s="44">
        <f>G70</f>
        <v>3142193.46</v>
      </c>
      <c r="H69" s="87">
        <f>H70</f>
        <v>3102193.46</v>
      </c>
    </row>
    <row r="70" spans="1:8" ht="19.5" customHeight="1">
      <c r="A70" s="58" t="s">
        <v>95</v>
      </c>
      <c r="B70" s="45">
        <v>950</v>
      </c>
      <c r="C70" s="43" t="s">
        <v>110</v>
      </c>
      <c r="D70" s="43" t="s">
        <v>103</v>
      </c>
      <c r="E70" s="43"/>
      <c r="F70" s="45"/>
      <c r="G70" s="44">
        <f>G71+G78</f>
        <v>3142193.46</v>
      </c>
      <c r="H70" s="87">
        <f>H71+H78</f>
        <v>3102193.46</v>
      </c>
    </row>
    <row r="71" spans="1:8" ht="21.75" customHeight="1">
      <c r="A71" s="68" t="s">
        <v>96</v>
      </c>
      <c r="B71" s="48">
        <v>950</v>
      </c>
      <c r="C71" s="59" t="s">
        <v>110</v>
      </c>
      <c r="D71" s="59" t="s">
        <v>103</v>
      </c>
      <c r="E71" s="59"/>
      <c r="F71" s="48"/>
      <c r="G71" s="50">
        <f>G72+G74+G76</f>
        <v>2379654.84</v>
      </c>
      <c r="H71" s="89">
        <f>H72+H74+H76</f>
        <v>2339654.84</v>
      </c>
    </row>
    <row r="72" spans="1:8" ht="39.75" customHeight="1">
      <c r="A72" s="63" t="s">
        <v>97</v>
      </c>
      <c r="B72" s="226">
        <v>950</v>
      </c>
      <c r="C72" s="227" t="s">
        <v>110</v>
      </c>
      <c r="D72" s="227" t="s">
        <v>103</v>
      </c>
      <c r="E72" s="227" t="s">
        <v>163</v>
      </c>
      <c r="F72" s="226">
        <v>100</v>
      </c>
      <c r="G72" s="228">
        <v>1360765.42</v>
      </c>
      <c r="H72" s="228">
        <v>1360765.42</v>
      </c>
    </row>
    <row r="73" spans="1:8" ht="94.5" customHeight="1">
      <c r="A73" s="64" t="s">
        <v>80</v>
      </c>
      <c r="B73" s="226"/>
      <c r="C73" s="227"/>
      <c r="D73" s="227"/>
      <c r="E73" s="227"/>
      <c r="F73" s="226"/>
      <c r="G73" s="228"/>
      <c r="H73" s="228"/>
    </row>
    <row r="74" spans="1:8" ht="31.5">
      <c r="A74" s="63" t="s">
        <v>97</v>
      </c>
      <c r="B74" s="226">
        <v>950</v>
      </c>
      <c r="C74" s="227" t="s">
        <v>110</v>
      </c>
      <c r="D74" s="227" t="s">
        <v>103</v>
      </c>
      <c r="E74" s="227" t="s">
        <v>163</v>
      </c>
      <c r="F74" s="226">
        <v>200</v>
      </c>
      <c r="G74" s="228">
        <v>967589.42</v>
      </c>
      <c r="H74" s="228">
        <v>927589.42</v>
      </c>
    </row>
    <row r="75" spans="1:8" ht="31.5">
      <c r="A75" s="65" t="s">
        <v>313</v>
      </c>
      <c r="B75" s="226"/>
      <c r="C75" s="227"/>
      <c r="D75" s="227"/>
      <c r="E75" s="227"/>
      <c r="F75" s="226"/>
      <c r="G75" s="228"/>
      <c r="H75" s="228"/>
    </row>
    <row r="76" spans="1:8" ht="31.5">
      <c r="A76" s="91" t="s">
        <v>97</v>
      </c>
      <c r="B76" s="226">
        <v>950</v>
      </c>
      <c r="C76" s="227" t="s">
        <v>110</v>
      </c>
      <c r="D76" s="227" t="s">
        <v>103</v>
      </c>
      <c r="E76" s="227" t="s">
        <v>163</v>
      </c>
      <c r="F76" s="226">
        <v>800</v>
      </c>
      <c r="G76" s="228">
        <v>51300</v>
      </c>
      <c r="H76" s="228">
        <v>51300</v>
      </c>
    </row>
    <row r="77" spans="1:8" ht="15.75">
      <c r="A77" s="64" t="s">
        <v>83</v>
      </c>
      <c r="B77" s="226"/>
      <c r="C77" s="227"/>
      <c r="D77" s="227"/>
      <c r="E77" s="227"/>
      <c r="F77" s="226"/>
      <c r="G77" s="228"/>
      <c r="H77" s="228"/>
    </row>
    <row r="78" spans="1:8" s="84" customFormat="1" ht="28.5" customHeight="1">
      <c r="A78" s="90" t="s">
        <v>223</v>
      </c>
      <c r="B78" s="88">
        <v>950</v>
      </c>
      <c r="C78" s="93" t="s">
        <v>110</v>
      </c>
      <c r="D78" s="93" t="s">
        <v>103</v>
      </c>
      <c r="E78" s="93"/>
      <c r="F78" s="88"/>
      <c r="G78" s="89">
        <f>G79+G81</f>
        <v>762538.62</v>
      </c>
      <c r="H78" s="89">
        <f>H79+H81</f>
        <v>762538.62</v>
      </c>
    </row>
    <row r="79" spans="1:8" s="84" customFormat="1" ht="63">
      <c r="A79" s="91" t="s">
        <v>221</v>
      </c>
      <c r="B79" s="222">
        <v>950</v>
      </c>
      <c r="C79" s="224" t="s">
        <v>110</v>
      </c>
      <c r="D79" s="224" t="s">
        <v>103</v>
      </c>
      <c r="E79" s="185" t="s">
        <v>222</v>
      </c>
      <c r="F79" s="187">
        <v>100</v>
      </c>
      <c r="G79" s="220">
        <v>457542.7</v>
      </c>
      <c r="H79" s="220">
        <v>457542.7</v>
      </c>
    </row>
    <row r="80" spans="1:8" s="84" customFormat="1" ht="78.75">
      <c r="A80" s="92" t="s">
        <v>80</v>
      </c>
      <c r="B80" s="223"/>
      <c r="C80" s="225"/>
      <c r="D80" s="225"/>
      <c r="E80" s="186"/>
      <c r="F80" s="188"/>
      <c r="G80" s="221"/>
      <c r="H80" s="221"/>
    </row>
    <row r="81" spans="1:11" s="84" customFormat="1" ht="63">
      <c r="A81" s="91" t="s">
        <v>221</v>
      </c>
      <c r="B81" s="222">
        <v>950</v>
      </c>
      <c r="C81" s="224" t="s">
        <v>110</v>
      </c>
      <c r="D81" s="224" t="s">
        <v>103</v>
      </c>
      <c r="E81" s="185" t="s">
        <v>222</v>
      </c>
      <c r="F81" s="187">
        <v>200</v>
      </c>
      <c r="G81" s="220">
        <v>304995.92</v>
      </c>
      <c r="H81" s="220">
        <v>304995.92</v>
      </c>
    </row>
    <row r="82" spans="1:11" s="84" customFormat="1" ht="32.25" customHeight="1">
      <c r="A82" s="92" t="s">
        <v>313</v>
      </c>
      <c r="B82" s="223"/>
      <c r="C82" s="225"/>
      <c r="D82" s="225"/>
      <c r="E82" s="186"/>
      <c r="F82" s="188"/>
      <c r="G82" s="221"/>
      <c r="H82" s="221"/>
    </row>
    <row r="83" spans="1:11" ht="15.75">
      <c r="A83" s="58" t="s">
        <v>230</v>
      </c>
      <c r="B83" s="45">
        <v>950</v>
      </c>
      <c r="C83" s="43" t="s">
        <v>231</v>
      </c>
      <c r="D83" s="43" t="s">
        <v>104</v>
      </c>
      <c r="E83" s="60"/>
      <c r="F83" s="61"/>
      <c r="G83" s="62">
        <f>G84</f>
        <v>3000</v>
      </c>
      <c r="H83" s="62">
        <f>H84</f>
        <v>3000</v>
      </c>
    </row>
    <row r="84" spans="1:11" ht="31.5">
      <c r="A84" s="83" t="s">
        <v>322</v>
      </c>
      <c r="B84" s="45">
        <v>950</v>
      </c>
      <c r="C84" s="43">
        <v>11</v>
      </c>
      <c r="D84" s="43" t="s">
        <v>107</v>
      </c>
      <c r="E84" s="41"/>
      <c r="F84" s="42"/>
      <c r="G84" s="44">
        <f>SUM(G85)</f>
        <v>3000</v>
      </c>
      <c r="H84" s="44">
        <f>SUM(H85)</f>
        <v>3000</v>
      </c>
    </row>
    <row r="85" spans="1:11" ht="96.75" customHeight="1">
      <c r="A85" s="91" t="s">
        <v>323</v>
      </c>
      <c r="B85" s="226">
        <v>950</v>
      </c>
      <c r="C85" s="227">
        <v>11</v>
      </c>
      <c r="D85" s="227" t="s">
        <v>107</v>
      </c>
      <c r="E85" s="227" t="s">
        <v>166</v>
      </c>
      <c r="F85" s="226">
        <v>200</v>
      </c>
      <c r="G85" s="228">
        <v>3000</v>
      </c>
      <c r="H85" s="228">
        <v>3000</v>
      </c>
    </row>
    <row r="86" spans="1:11" ht="31.5">
      <c r="A86" s="92" t="s">
        <v>313</v>
      </c>
      <c r="B86" s="226"/>
      <c r="C86" s="227"/>
      <c r="D86" s="227"/>
      <c r="E86" s="227"/>
      <c r="F86" s="226"/>
      <c r="G86" s="228"/>
      <c r="H86" s="228"/>
      <c r="J86" s="16"/>
    </row>
    <row r="87" spans="1:11" ht="15.75">
      <c r="A87" s="58" t="s">
        <v>98</v>
      </c>
      <c r="B87" s="42"/>
      <c r="C87" s="41"/>
      <c r="D87" s="41"/>
      <c r="E87" s="41"/>
      <c r="F87" s="42"/>
      <c r="G87" s="44">
        <f>G12+G64</f>
        <v>8691779.620000001</v>
      </c>
      <c r="H87" s="87">
        <f>H12+H64</f>
        <v>8649579.620000001</v>
      </c>
      <c r="J87" s="16"/>
      <c r="K87" s="16"/>
    </row>
    <row r="88" spans="1:11">
      <c r="G88" s="100"/>
      <c r="H88" s="100"/>
      <c r="J88" s="16"/>
    </row>
    <row r="89" spans="1:11">
      <c r="G89" s="100"/>
      <c r="H89" s="100"/>
    </row>
  </sheetData>
  <mergeCells count="190">
    <mergeCell ref="G74:G75"/>
    <mergeCell ref="G72:G73"/>
    <mergeCell ref="B74:B75"/>
    <mergeCell ref="C74:C75"/>
    <mergeCell ref="D74:D75"/>
    <mergeCell ref="E74:E75"/>
    <mergeCell ref="F74:F75"/>
    <mergeCell ref="B72:B73"/>
    <mergeCell ref="C72:C73"/>
    <mergeCell ref="D72:D73"/>
    <mergeCell ref="E72:E73"/>
    <mergeCell ref="F72:F73"/>
    <mergeCell ref="E40:E41"/>
    <mergeCell ref="F40:F41"/>
    <mergeCell ref="B36:B37"/>
    <mergeCell ref="C36:C37"/>
    <mergeCell ref="D36:D37"/>
    <mergeCell ref="E36:E37"/>
    <mergeCell ref="F36:F37"/>
    <mergeCell ref="H43:H44"/>
    <mergeCell ref="D43:D44"/>
    <mergeCell ref="B43:B44"/>
    <mergeCell ref="C43:C44"/>
    <mergeCell ref="E43:E44"/>
    <mergeCell ref="H85:H86"/>
    <mergeCell ref="G10:H10"/>
    <mergeCell ref="H25:H26"/>
    <mergeCell ref="H56:H57"/>
    <mergeCell ref="H62:H63"/>
    <mergeCell ref="H67:H68"/>
    <mergeCell ref="H72:H73"/>
    <mergeCell ref="H74:H75"/>
    <mergeCell ref="H76:H77"/>
    <mergeCell ref="H28:H29"/>
    <mergeCell ref="H30:H31"/>
    <mergeCell ref="H32:H33"/>
    <mergeCell ref="H36:H37"/>
    <mergeCell ref="H40:H41"/>
    <mergeCell ref="H54:H55"/>
    <mergeCell ref="H15:H16"/>
    <mergeCell ref="H18:H19"/>
    <mergeCell ref="H20:H21"/>
    <mergeCell ref="H22:H23"/>
    <mergeCell ref="G40:G41"/>
    <mergeCell ref="G36:G37"/>
    <mergeCell ref="H79:H80"/>
    <mergeCell ref="H81:H82"/>
    <mergeCell ref="G54:G55"/>
    <mergeCell ref="B85:B86"/>
    <mergeCell ref="C85:C86"/>
    <mergeCell ref="D85:D86"/>
    <mergeCell ref="E85:E86"/>
    <mergeCell ref="F85:F86"/>
    <mergeCell ref="G85:G86"/>
    <mergeCell ref="B76:B77"/>
    <mergeCell ref="C76:C77"/>
    <mergeCell ref="D76:D77"/>
    <mergeCell ref="E76:E77"/>
    <mergeCell ref="F76:F77"/>
    <mergeCell ref="G76:G77"/>
    <mergeCell ref="B81:B82"/>
    <mergeCell ref="C81:C82"/>
    <mergeCell ref="D81:D82"/>
    <mergeCell ref="E81:E82"/>
    <mergeCell ref="F81:F82"/>
    <mergeCell ref="G81:G82"/>
    <mergeCell ref="B79:B80"/>
    <mergeCell ref="C79:C80"/>
    <mergeCell ref="D79:D80"/>
    <mergeCell ref="E79:E80"/>
    <mergeCell ref="F79:F80"/>
    <mergeCell ref="G79:G80"/>
    <mergeCell ref="B30:B31"/>
    <mergeCell ref="C30:C31"/>
    <mergeCell ref="D30:D31"/>
    <mergeCell ref="E30:E31"/>
    <mergeCell ref="F30:F31"/>
    <mergeCell ref="G30:G31"/>
    <mergeCell ref="B32:B33"/>
    <mergeCell ref="B67:B68"/>
    <mergeCell ref="C67:C68"/>
    <mergeCell ref="D67:D68"/>
    <mergeCell ref="E67:E68"/>
    <mergeCell ref="F67:F68"/>
    <mergeCell ref="G67:G68"/>
    <mergeCell ref="B62:B63"/>
    <mergeCell ref="C62:C63"/>
    <mergeCell ref="D62:D63"/>
    <mergeCell ref="E62:E63"/>
    <mergeCell ref="F62:F63"/>
    <mergeCell ref="G62:G63"/>
    <mergeCell ref="F43:F44"/>
    <mergeCell ref="G43:G44"/>
    <mergeCell ref="B40:B41"/>
    <mergeCell ref="C40:C41"/>
    <mergeCell ref="D40:D41"/>
    <mergeCell ref="C25:C26"/>
    <mergeCell ref="D25:D26"/>
    <mergeCell ref="E25:E26"/>
    <mergeCell ref="F25:F26"/>
    <mergeCell ref="G25:G26"/>
    <mergeCell ref="C32:C33"/>
    <mergeCell ref="D32:D33"/>
    <mergeCell ref="E32:E33"/>
    <mergeCell ref="F32:F33"/>
    <mergeCell ref="G32:G33"/>
    <mergeCell ref="A3:H3"/>
    <mergeCell ref="A2:H2"/>
    <mergeCell ref="A1:H1"/>
    <mergeCell ref="B18:B19"/>
    <mergeCell ref="C18:C19"/>
    <mergeCell ref="D18:D19"/>
    <mergeCell ref="E18:E19"/>
    <mergeCell ref="F18:F19"/>
    <mergeCell ref="G18:G19"/>
    <mergeCell ref="B15:B16"/>
    <mergeCell ref="C15:C16"/>
    <mergeCell ref="D15:D16"/>
    <mergeCell ref="E15:E16"/>
    <mergeCell ref="F15:F16"/>
    <mergeCell ref="G15:G16"/>
    <mergeCell ref="A6:H6"/>
    <mergeCell ref="A5:H5"/>
    <mergeCell ref="A4:H4"/>
    <mergeCell ref="A8:H8"/>
    <mergeCell ref="D10:D11"/>
    <mergeCell ref="E10:E11"/>
    <mergeCell ref="F10:F11"/>
    <mergeCell ref="A7:H7"/>
    <mergeCell ref="G45:G46"/>
    <mergeCell ref="H45:H46"/>
    <mergeCell ref="A10:A11"/>
    <mergeCell ref="B10:B11"/>
    <mergeCell ref="C10:C11"/>
    <mergeCell ref="B22:B23"/>
    <mergeCell ref="C22:C23"/>
    <mergeCell ref="D22:D23"/>
    <mergeCell ref="E22:E23"/>
    <mergeCell ref="F22:F23"/>
    <mergeCell ref="G22:G23"/>
    <mergeCell ref="B20:B21"/>
    <mergeCell ref="C20:C21"/>
    <mergeCell ref="D20:D21"/>
    <mergeCell ref="E20:E21"/>
    <mergeCell ref="F20:F21"/>
    <mergeCell ref="G20:G21"/>
    <mergeCell ref="B28:B29"/>
    <mergeCell ref="C28:C29"/>
    <mergeCell ref="D28:D29"/>
    <mergeCell ref="E28:E29"/>
    <mergeCell ref="F28:F29"/>
    <mergeCell ref="G28:G29"/>
    <mergeCell ref="B25:B26"/>
    <mergeCell ref="B54:B55"/>
    <mergeCell ref="C54:C55"/>
    <mergeCell ref="D54:D55"/>
    <mergeCell ref="E54:E55"/>
    <mergeCell ref="B45:B46"/>
    <mergeCell ref="C45:C46"/>
    <mergeCell ref="E45:E46"/>
    <mergeCell ref="F45:F46"/>
    <mergeCell ref="D45:D46"/>
    <mergeCell ref="F54:F55"/>
    <mergeCell ref="B47:B48"/>
    <mergeCell ref="C47:C48"/>
    <mergeCell ref="D47:D48"/>
    <mergeCell ref="E47:E48"/>
    <mergeCell ref="F47:F48"/>
    <mergeCell ref="B58:B59"/>
    <mergeCell ref="C58:C59"/>
    <mergeCell ref="D58:D59"/>
    <mergeCell ref="E58:E59"/>
    <mergeCell ref="F58:F59"/>
    <mergeCell ref="G58:G59"/>
    <mergeCell ref="H58:H59"/>
    <mergeCell ref="B56:B57"/>
    <mergeCell ref="C56:C57"/>
    <mergeCell ref="D56:D57"/>
    <mergeCell ref="E56:E57"/>
    <mergeCell ref="F56:F57"/>
    <mergeCell ref="G56:G57"/>
    <mergeCell ref="G47:G48"/>
    <mergeCell ref="H47:H48"/>
    <mergeCell ref="B51:B52"/>
    <mergeCell ref="C51:C52"/>
    <mergeCell ref="D51:D52"/>
    <mergeCell ref="E51:E52"/>
    <mergeCell ref="F51:F52"/>
    <mergeCell ref="G51:G52"/>
    <mergeCell ref="H51:H52"/>
  </mergeCells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G24" sqref="G24"/>
    </sheetView>
  </sheetViews>
  <sheetFormatPr defaultRowHeight="15"/>
  <cols>
    <col min="1" max="1" width="78.5703125" style="33" customWidth="1"/>
    <col min="2" max="4" width="18.5703125" style="33" customWidth="1"/>
    <col min="5" max="16384" width="9.140625" style="33"/>
  </cols>
  <sheetData>
    <row r="1" spans="1:5" ht="15.75">
      <c r="A1" s="237" t="s">
        <v>132</v>
      </c>
      <c r="B1" s="237"/>
      <c r="C1" s="237"/>
      <c r="D1" s="237"/>
      <c r="E1" s="52"/>
    </row>
    <row r="2" spans="1:5" ht="15.75">
      <c r="A2" s="238" t="s">
        <v>348</v>
      </c>
      <c r="B2" s="238"/>
      <c r="C2" s="238"/>
      <c r="D2" s="238"/>
      <c r="E2" s="76"/>
    </row>
    <row r="3" spans="1:5" ht="15.75">
      <c r="A3" s="238" t="s">
        <v>31</v>
      </c>
      <c r="B3" s="238"/>
      <c r="C3" s="238"/>
      <c r="D3" s="238"/>
      <c r="E3" s="76"/>
    </row>
    <row r="4" spans="1:5" ht="15.75">
      <c r="A4" s="238" t="s">
        <v>22</v>
      </c>
      <c r="B4" s="238"/>
      <c r="C4" s="238"/>
      <c r="D4" s="238"/>
      <c r="E4" s="76"/>
    </row>
    <row r="5" spans="1:5" ht="15.75">
      <c r="A5" s="238" t="s">
        <v>23</v>
      </c>
      <c r="B5" s="238"/>
      <c r="C5" s="238"/>
      <c r="D5" s="238"/>
      <c r="E5" s="76"/>
    </row>
    <row r="6" spans="1:5" ht="15.75">
      <c r="A6" s="237" t="s">
        <v>351</v>
      </c>
      <c r="B6" s="237"/>
      <c r="C6" s="237"/>
      <c r="D6" s="237"/>
      <c r="E6" s="52"/>
    </row>
    <row r="7" spans="1:5">
      <c r="A7" s="240"/>
      <c r="B7" s="240"/>
    </row>
    <row r="8" spans="1:5" ht="37.5" customHeight="1">
      <c r="A8" s="239" t="s">
        <v>340</v>
      </c>
      <c r="B8" s="239"/>
      <c r="C8" s="239"/>
      <c r="D8" s="239"/>
    </row>
    <row r="10" spans="1:5" ht="21.75" customHeight="1">
      <c r="A10" s="235" t="s">
        <v>34</v>
      </c>
      <c r="B10" s="232" t="s">
        <v>48</v>
      </c>
      <c r="C10" s="233"/>
      <c r="D10" s="234"/>
    </row>
    <row r="11" spans="1:5" ht="15.75">
      <c r="A11" s="236"/>
      <c r="B11" s="53" t="s">
        <v>149</v>
      </c>
      <c r="C11" s="53" t="s">
        <v>257</v>
      </c>
      <c r="D11" s="53" t="s">
        <v>336</v>
      </c>
    </row>
    <row r="12" spans="1:5" ht="15.75">
      <c r="A12" s="54">
        <v>1</v>
      </c>
      <c r="B12" s="54">
        <v>2</v>
      </c>
      <c r="C12" s="54">
        <v>2</v>
      </c>
      <c r="D12" s="54">
        <v>2</v>
      </c>
    </row>
    <row r="13" spans="1:5" ht="31.5">
      <c r="A13" s="55" t="s">
        <v>239</v>
      </c>
      <c r="B13" s="75">
        <f>SUM('Приложение 7'!G28:G29)</f>
        <v>12758.6</v>
      </c>
      <c r="C13" s="75">
        <f>SUM('Приложение 8'!G25:G26)</f>
        <v>0</v>
      </c>
      <c r="D13" s="75">
        <f>SUM('Приложение 8'!H25:H26)</f>
        <v>0</v>
      </c>
    </row>
    <row r="14" spans="1:5" ht="15.75">
      <c r="A14" s="56" t="s">
        <v>225</v>
      </c>
      <c r="B14" s="57">
        <f>SUM(B13:B13)</f>
        <v>12758.6</v>
      </c>
      <c r="C14" s="57">
        <f>SUM(C13:C13)</f>
        <v>0</v>
      </c>
      <c r="D14" s="57">
        <f>SUM(D13:D13)</f>
        <v>0</v>
      </c>
    </row>
  </sheetData>
  <mergeCells count="10">
    <mergeCell ref="B10:D10"/>
    <mergeCell ref="A10:A11"/>
    <mergeCell ref="A1:D1"/>
    <mergeCell ref="A2:D2"/>
    <mergeCell ref="A3:D3"/>
    <mergeCell ref="A4:D4"/>
    <mergeCell ref="A5:D5"/>
    <mergeCell ref="A6:D6"/>
    <mergeCell ref="A8:D8"/>
    <mergeCell ref="A7:B7"/>
  </mergeCells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2019-12-26T09:43:21Z</cp:lastPrinted>
  <dcterms:created xsi:type="dcterms:W3CDTF">2016-06-27T10:52:24Z</dcterms:created>
  <dcterms:modified xsi:type="dcterms:W3CDTF">2020-02-26T10:39:37Z</dcterms:modified>
</cp:coreProperties>
</file>