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4"/>
  </bookViews>
  <sheets>
    <sheet name="Приложение 1" sheetId="1" r:id="rId1"/>
    <sheet name="Приложение 2" sheetId="16" r:id="rId2"/>
    <sheet name="Приложение 3" sheetId="8" r:id="rId3"/>
    <sheet name="Приложение 4" sheetId="9" r:id="rId4"/>
    <sheet name="Приложение 5" sheetId="17" r:id="rId5"/>
  </sheets>
  <definedNames>
    <definedName name="_xlnm.Print_Area" localSheetId="0">'Приложение 1'!$A$1:$E$50</definedName>
    <definedName name="_xlnm.Print_Area" localSheetId="1">'Приложение 2'!$A$1:$E$21</definedName>
  </definedNames>
  <calcPr calcId="124519"/>
</workbook>
</file>

<file path=xl/calcChain.xml><?xml version="1.0" encoding="utf-8"?>
<calcChain xmlns="http://schemas.openxmlformats.org/spreadsheetml/2006/main">
  <c r="E41" i="9"/>
  <c r="C39" i="1"/>
  <c r="C48"/>
  <c r="C40"/>
  <c r="G13" i="17"/>
  <c r="G40"/>
  <c r="G30" l="1"/>
  <c r="G60" l="1"/>
  <c r="G49"/>
  <c r="E32" i="1" l="1"/>
  <c r="D32"/>
  <c r="E14"/>
  <c r="D14"/>
  <c r="C14"/>
  <c r="D86" i="9" l="1"/>
  <c r="D84"/>
  <c r="G48" i="17"/>
  <c r="G89"/>
  <c r="G57"/>
  <c r="C47" i="1" l="1"/>
  <c r="D73" i="9"/>
  <c r="D71"/>
  <c r="D69"/>
  <c r="D48" i="1"/>
  <c r="D47" s="1"/>
  <c r="E48"/>
  <c r="E47" s="1"/>
  <c r="D37"/>
  <c r="E37"/>
  <c r="C37"/>
  <c r="D67" i="9" l="1"/>
  <c r="F34"/>
  <c r="F31"/>
  <c r="F38"/>
  <c r="F37" s="1"/>
  <c r="F42"/>
  <c r="F45"/>
  <c r="F49"/>
  <c r="F63"/>
  <c r="F76"/>
  <c r="E76"/>
  <c r="E63"/>
  <c r="E49"/>
  <c r="E45"/>
  <c r="E42"/>
  <c r="E38"/>
  <c r="E37" s="1"/>
  <c r="E34"/>
  <c r="E31"/>
  <c r="D64"/>
  <c r="D63" s="1"/>
  <c r="F66"/>
  <c r="E66"/>
  <c r="D80"/>
  <c r="D76" s="1"/>
  <c r="D61"/>
  <c r="D59"/>
  <c r="D57"/>
  <c r="D55"/>
  <c r="D53"/>
  <c r="D50"/>
  <c r="D49" s="1"/>
  <c r="D45"/>
  <c r="D42"/>
  <c r="D39"/>
  <c r="D38" s="1"/>
  <c r="D37" s="1"/>
  <c r="D35"/>
  <c r="D34" s="1"/>
  <c r="D32"/>
  <c r="D31" s="1"/>
  <c r="D29"/>
  <c r="D25"/>
  <c r="G17" i="17"/>
  <c r="G24"/>
  <c r="G27"/>
  <c r="G39"/>
  <c r="G45"/>
  <c r="G44" s="1"/>
  <c r="G56"/>
  <c r="G68"/>
  <c r="G67" s="1"/>
  <c r="D75" i="9" l="1"/>
  <c r="D24"/>
  <c r="G12" i="17"/>
  <c r="G11" s="1"/>
  <c r="F75" i="9"/>
  <c r="D66"/>
  <c r="F52"/>
  <c r="F48" s="1"/>
  <c r="D52"/>
  <c r="D14"/>
  <c r="D41"/>
  <c r="F24"/>
  <c r="F14"/>
  <c r="F41"/>
  <c r="E75"/>
  <c r="E52"/>
  <c r="E48" s="1"/>
  <c r="E24"/>
  <c r="E14"/>
  <c r="D45" i="1"/>
  <c r="E45"/>
  <c r="D43"/>
  <c r="D42" s="1"/>
  <c r="E43"/>
  <c r="E42" s="1"/>
  <c r="C43"/>
  <c r="D40"/>
  <c r="D39" s="1"/>
  <c r="E40"/>
  <c r="E39" s="1"/>
  <c r="D34"/>
  <c r="E35"/>
  <c r="E34" s="1"/>
  <c r="C35"/>
  <c r="C34" s="1"/>
  <c r="C33" s="1"/>
  <c r="C32" s="1"/>
  <c r="C50" s="1"/>
  <c r="D13"/>
  <c r="E13"/>
  <c r="C13"/>
  <c r="E18"/>
  <c r="D18"/>
  <c r="C18"/>
  <c r="D26"/>
  <c r="D25" s="1"/>
  <c r="E26"/>
  <c r="E25" s="1"/>
  <c r="C26"/>
  <c r="C25" s="1"/>
  <c r="C28"/>
  <c r="D28"/>
  <c r="E28"/>
  <c r="E21"/>
  <c r="D21"/>
  <c r="C21"/>
  <c r="E23"/>
  <c r="D23"/>
  <c r="C23"/>
  <c r="E29"/>
  <c r="D29"/>
  <c r="C29"/>
  <c r="D13" i="9" l="1"/>
  <c r="F13"/>
  <c r="F12" s="1"/>
  <c r="F94" s="1"/>
  <c r="D48"/>
  <c r="C42" i="1"/>
  <c r="D20"/>
  <c r="E20"/>
  <c r="E17" s="1"/>
  <c r="E12" s="1"/>
  <c r="C20"/>
  <c r="C17" s="1"/>
  <c r="C12" s="1"/>
  <c r="D17"/>
  <c r="D12" s="1"/>
  <c r="D33"/>
  <c r="E13" i="9"/>
  <c r="E12" s="1"/>
  <c r="E94" s="1"/>
  <c r="E33" i="1"/>
  <c r="D12" i="9" l="1"/>
  <c r="D50" i="1"/>
  <c r="E50"/>
  <c r="G99" i="17"/>
  <c r="G98" s="1"/>
  <c r="G73"/>
  <c r="G72" s="1"/>
  <c r="D94" i="9" l="1"/>
  <c r="G78" i="17"/>
  <c r="G77" s="1"/>
  <c r="G76" s="1"/>
  <c r="G71" s="1"/>
  <c r="G102" s="1"/>
  <c r="D15" i="8" l="1"/>
  <c r="E14" i="16"/>
  <c r="E13" l="1"/>
  <c r="C12" l="1"/>
  <c r="C13" s="1"/>
  <c r="D12"/>
  <c r="D13" s="1"/>
  <c r="E14" i="8"/>
  <c r="F14"/>
  <c r="D14"/>
</calcChain>
</file>

<file path=xl/sharedStrings.xml><?xml version="1.0" encoding="utf-8"?>
<sst xmlns="http://schemas.openxmlformats.org/spreadsheetml/2006/main" count="552" uniqueCount="280">
  <si>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</si>
  <si>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</si>
  <si>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</si>
  <si>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</si>
  <si>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</si>
  <si>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</si>
  <si>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</si>
  <si>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</si>
  <si>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</si>
  <si>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</si>
  <si>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</si>
  <si>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</si>
  <si>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</si>
  <si>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</si>
  <si>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</si>
  <si>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</si>
  <si>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</si>
  <si>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</si>
  <si>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</si>
  <si>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</si>
  <si>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</si>
  <si>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</si>
  <si>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</si>
  <si>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</si>
  <si>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</si>
  <si>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</si>
  <si>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</si>
  <si>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</si>
  <si>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</si>
  <si>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</si>
  <si>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</si>
  <si>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</si>
  <si>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</si>
  <si>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Приложение №1</t>
  </si>
  <si>
    <t>Сабиновского  сельского поселения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</si>
  <si>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</si>
  <si>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</si>
  <si>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</si>
  <si>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</si>
  <si>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</si>
  <si>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Администрация Сабиновского сельского поселения Лежневского муниципального района Ивановской области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</si>
  <si>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</si>
  <si>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</si>
  <si>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</si>
  <si>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</si>
  <si>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</si>
  <si>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</si>
  <si>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</si>
  <si>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</si>
  <si>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</si>
  <si>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</si>
  <si>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</si>
  <si>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</si>
  <si>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</si>
  <si>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</si>
  <si>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</si>
  <si>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</si>
  <si>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</si>
  <si>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</si>
  <si>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</si>
  <si>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</si>
  <si>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</si>
  <si>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</si>
  <si>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</si>
  <si>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</si>
  <si>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</si>
  <si>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</si>
  <si>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</si>
  <si>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</si>
  <si>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</si>
  <si>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</si>
  <si>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</si>
  <si>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</si>
  <si>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</si>
  <si>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</si>
  <si>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</si>
  <si>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</si>
  <si>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</si>
  <si>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</si>
  <si>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</si>
  <si>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</si>
  <si>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</si>
  <si>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</si>
  <si>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</si>
  <si>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</si>
  <si>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</si>
  <si>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</si>
  <si>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</si>
  <si>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</si>
  <si>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</si>
  <si>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</si>
  <si>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</si>
  <si>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</si>
  <si>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</si>
  <si>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</si>
  <si>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</si>
  <si>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</si>
  <si>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</si>
  <si>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</si>
  <si>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</si>
  <si>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</si>
  <si>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</si>
  <si>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</si>
  <si>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</si>
  <si>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</si>
  <si>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</si>
  <si>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</si>
  <si>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</si>
  <si>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</si>
  <si>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2019 год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</si>
  <si>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</si>
  <si>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</si>
  <si>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</si>
  <si>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</si>
  <si>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</si>
  <si>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</si>
  <si>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</si>
  <si>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</si>
  <si>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</si>
  <si>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</si>
  <si>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</si>
  <si>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</si>
  <si>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</si>
  <si>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</si>
  <si>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</si>
  <si>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</si>
  <si>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</si>
  <si>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</si>
  <si>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</si>
  <si>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</si>
  <si>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</si>
  <si>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</si>
  <si>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</si>
  <si>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</si>
  <si>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</si>
  <si>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</si>
  <si>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</si>
  <si>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</si>
  <si>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</si>
  <si>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</si>
  <si>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</si>
  <si>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</si>
  <si>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</si>
  <si>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</si>
  <si>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</si>
  <si>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</si>
  <si>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</si>
  <si>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</si>
  <si>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</si>
  <si>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</si>
  <si>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</si>
  <si>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</si>
  <si>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</si>
  <si>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</si>
  <si>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</si>
  <si>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</si>
  <si>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</si>
  <si>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</si>
  <si>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</si>
  <si>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</si>
  <si>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</si>
  <si>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</si>
  <si>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</si>
  <si>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</si>
  <si>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</si>
  <si>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</si>
  <si>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</si>
  <si>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</si>
  <si>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</si>
  <si>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Муниципальная программа «Развитие территории Сабиновского сельского поселения на 2018 -2020гг.»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</si>
  <si>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</si>
  <si>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</si>
  <si>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</si>
  <si>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</si>
  <si>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</si>
  <si>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</si>
  <si>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</si>
  <si>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</si>
  <si>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</si>
  <si>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</si>
  <si>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</si>
  <si>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</si>
  <si>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</si>
  <si>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</si>
  <si>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</si>
  <si>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</si>
  <si>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</si>
  <si>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</si>
  <si>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</si>
  <si>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</si>
  <si>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</si>
  <si>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</si>
  <si>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</si>
  <si>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</si>
  <si>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</si>
  <si>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</si>
  <si>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</si>
  <si>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</si>
  <si>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</si>
  <si>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</si>
  <si>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</si>
  <si>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</si>
  <si>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</si>
  <si>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</si>
  <si>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</si>
  <si>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</si>
  <si>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</si>
  <si>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Совета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</si>
  <si>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</si>
  <si>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</si>
  <si>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</si>
  <si>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</si>
  <si>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</si>
  <si>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</si>
  <si>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</si>
  <si>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</si>
  <si>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</si>
  <si>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</si>
  <si>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</si>
  <si>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</si>
  <si>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</si>
  <si>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</si>
  <si>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</si>
  <si>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</si>
  <si>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</si>
  <si>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</si>
  <si>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</si>
  <si>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</si>
  <si>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</si>
  <si>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</si>
  <si>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</si>
  <si>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</si>
  <si>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</si>
  <si>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</si>
  <si>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</si>
  <si>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</si>
  <si>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</si>
  <si>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Доходы  бюджета Сабиновского сельского поселения по кодам классификации доходов бюджетов на 2019 год и на плановый период 2020 и 2021 годов</t>
  </si>
  <si>
    <t>Налог на доходы физических лиц с доходов, полученныхфизичискими лицами в соответствии со статьей 228 Налогового кодекса Российской Федерации</t>
  </si>
  <si>
    <t>182 1 01 02030 01 0000 110</t>
  </si>
  <si>
    <t>2021 год</t>
  </si>
  <si>
    <t>Источники внутреннего финансирования дефицита
бюджета  Сабиновского сельского поселения на 2019 год и плановый период 2020 и 2021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</si>
  <si>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2019 год и плановый период 2020 и 2021 годов по кодам классификации источников финансирования дефицита бюджетов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</si>
  <si>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2019 год и плановый период 2020 и 2021 годов</t>
  </si>
  <si>
    <t>Ведомственная структура расходов бюджета Сабиновского сельского поселения на 2019 год</t>
  </si>
  <si>
    <t>13</t>
  </si>
  <si>
    <t>Расходы на исполнение судебных актов</t>
  </si>
  <si>
    <t>4190096013</t>
  </si>
  <si>
    <t>914 2 02 15001 10 0000 150</t>
  </si>
  <si>
    <t>914 2 02 35118 10 0000 150</t>
  </si>
  <si>
    <t>914 2 02 35120 10 0000 150</t>
  </si>
  <si>
    <t>914 2 02 40014 10 0000 150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</si>
  <si>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</si>
  <si>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</si>
  <si>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</si>
  <si>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</si>
  <si>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</si>
  <si>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</si>
  <si>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</si>
  <si>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</si>
  <si>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</si>
  <si>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</si>
  <si>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</si>
  <si>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</si>
  <si>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</si>
  <si>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</si>
  <si>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</si>
  <si>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</si>
  <si>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</si>
  <si>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</si>
  <si>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>Расходы на исполнение судебных актов                                      (Иные бюджетные ассигнования)</t>
  </si>
  <si>
    <t>Обеспечение функций высшего должностного лица Сабиновского сельского поселения                                        (Иные бюджетные ассигнования)</t>
  </si>
  <si>
    <t xml:space="preserve">                                      ( в редакции решений №5 от 26.02.2019г.,№ 8 от 20.03.2019г.,№11от 26.04.2019 г.,№ 18 от 30.05.2019 г., № 22 от 26.09.2019 г., № 24 от 25.10.2019г., № 29 от 29.11.2019г.)</t>
  </si>
  <si>
    <t>( в редакции решений № 5 от 26.02.2019 г., № 11от 26.04.2019 г., № 18 от 30.05.2019 г., №22 от 26.09.2019 г., №24 от 25.10.19 г.,  № 29 от 29.11.2019г. )</t>
  </si>
  <si>
    <t>( в редакции решений № 5 от 26.02.2019 г.,№ 11 от 26.04.2019 г., № 18 от 30.05.2019 г., №22 от 26.09.2019 г., №24 от 25.10.2019 г.,  № 29 от 29.11.2019г.)</t>
  </si>
  <si>
    <t xml:space="preserve">                                      ( в редакции решений №5 от 26.02.2019г.,№ 8 от 20.03.2019г., № 11 от 26.04.2019 г., № 18 от 30.05.2019 г., № 22 от 26.09.2019 г., № 24 от 25.10.2019 г.,  № 29 от 29.11.2019г.)</t>
  </si>
  <si>
    <t xml:space="preserve">                                      ( в редакции решений №5 от 26.02.2019г.,№ 8 от 20.03.2019г.,№ 11 от 26.04.2019 г., № 18 от 30.05.2019 г., №22 от 26.09.2019 г., №24 от 25.10.2019 г.,  № 29 от 29.11.2019г.)</t>
  </si>
  <si>
    <t>от  «31» декабря 2019 г.  № 31</t>
  </si>
  <si>
    <t>от  «26» декабря 2019 г.  № 31</t>
  </si>
  <si>
    <t>от  «26» декабря 2019г.  № 31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</si>
</sst>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1" fontId="8" fillId="0" borderId="7">
      <alignment horizontal="center" vertical="center" wrapText="1" shrinkToFit="1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10" fillId="2" borderId="0">
      <alignment vertical="center"/>
    </xf>
    <xf numFmtId="0" fontId="11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vertical="center"/>
    </xf>
    <xf numFmtId="0" fontId="10" fillId="0" borderId="0">
      <alignment horizontal="center" vertical="center"/>
    </xf>
    <xf numFmtId="0" fontId="8" fillId="0" borderId="0">
      <alignment vertical="center"/>
    </xf>
    <xf numFmtId="0" fontId="8" fillId="0" borderId="0">
      <alignment horizontal="left" vertical="center" wrapText="1"/>
    </xf>
    <xf numFmtId="0" fontId="11" fillId="0" borderId="0">
      <alignment horizontal="center" vertical="center" wrapText="1"/>
    </xf>
    <xf numFmtId="0" fontId="8" fillId="0" borderId="8">
      <alignment vertical="center"/>
    </xf>
    <xf numFmtId="0" fontId="8" fillId="0" borderId="9">
      <alignment horizontal="center" vertical="center" wrapText="1"/>
    </xf>
    <xf numFmtId="0" fontId="8" fillId="0" borderId="10">
      <alignment horizontal="center" vertical="center" wrapText="1"/>
    </xf>
    <xf numFmtId="0" fontId="10" fillId="2" borderId="11">
      <alignment vertical="center"/>
    </xf>
    <xf numFmtId="49" fontId="13" fillId="0" borderId="9">
      <alignment vertical="center" wrapText="1"/>
    </xf>
    <xf numFmtId="0" fontId="10" fillId="2" borderId="12">
      <alignment vertical="center"/>
    </xf>
    <xf numFmtId="49" fontId="14" fillId="0" borderId="13">
      <alignment horizontal="left" vertical="center" wrapText="1" indent="1"/>
    </xf>
    <xf numFmtId="0" fontId="10" fillId="2" borderId="14">
      <alignment vertical="center"/>
    </xf>
    <xf numFmtId="0" fontId="10" fillId="0" borderId="0">
      <alignment vertical="center"/>
    </xf>
    <xf numFmtId="0" fontId="13" fillId="0" borderId="0">
      <alignment horizontal="left" vertical="center" wrapText="1"/>
    </xf>
    <xf numFmtId="0" fontId="11" fillId="0" borderId="0">
      <alignment vertical="center"/>
    </xf>
    <xf numFmtId="0" fontId="8" fillId="0" borderId="0">
      <alignment vertical="center" wrapText="1"/>
    </xf>
    <xf numFmtId="0" fontId="8" fillId="0" borderId="8">
      <alignment horizontal="left" vertical="center" wrapText="1"/>
    </xf>
    <xf numFmtId="0" fontId="8" fillId="0" borderId="15">
      <alignment horizontal="left" vertical="center" wrapText="1"/>
    </xf>
    <xf numFmtId="0" fontId="8" fillId="0" borderId="12">
      <alignment vertical="center" wrapText="1"/>
    </xf>
    <xf numFmtId="0" fontId="8" fillId="0" borderId="16">
      <alignment horizontal="center" vertical="center" wrapText="1"/>
    </xf>
    <xf numFmtId="1" fontId="13" fillId="0" borderId="9">
      <alignment horizontal="center" vertical="center" shrinkToFit="1"/>
      <protection locked="0"/>
    </xf>
    <xf numFmtId="0" fontId="10" fillId="2" borderId="15">
      <alignment vertical="center"/>
    </xf>
    <xf numFmtId="1" fontId="14" fillId="0" borderId="9">
      <alignment horizontal="center" vertical="center" shrinkToFit="1"/>
    </xf>
    <xf numFmtId="0" fontId="10" fillId="2" borderId="0">
      <alignment vertical="center" shrinkToFit="1"/>
    </xf>
    <xf numFmtId="49" fontId="8" fillId="0" borderId="0">
      <alignment vertical="center" wrapText="1"/>
    </xf>
    <xf numFmtId="49" fontId="8" fillId="0" borderId="12">
      <alignment vertical="center" wrapText="1"/>
    </xf>
    <xf numFmtId="4" fontId="13" fillId="0" borderId="9">
      <alignment horizontal="right" vertical="center" shrinkToFit="1"/>
      <protection locked="0"/>
    </xf>
    <xf numFmtId="4" fontId="14" fillId="0" borderId="9">
      <alignment horizontal="right" vertical="center" shrinkToFit="1"/>
    </xf>
    <xf numFmtId="0" fontId="15" fillId="0" borderId="0">
      <alignment horizontal="center" vertical="center" wrapText="1"/>
    </xf>
    <xf numFmtId="0" fontId="8" fillId="0" borderId="17">
      <alignment vertical="center"/>
    </xf>
    <xf numFmtId="0" fontId="8" fillId="0" borderId="18">
      <alignment horizontal="right" vertical="center"/>
    </xf>
    <xf numFmtId="0" fontId="8" fillId="0" borderId="8">
      <alignment horizontal="right" vertical="center"/>
    </xf>
    <xf numFmtId="0" fontId="8" fillId="0" borderId="16">
      <alignment horizontal="center" vertical="center"/>
    </xf>
    <xf numFmtId="49" fontId="8" fillId="0" borderId="19">
      <alignment horizontal="center" vertical="center"/>
    </xf>
    <xf numFmtId="0" fontId="8" fillId="0" borderId="7">
      <alignment horizontal="center" vertical="center"/>
    </xf>
    <xf numFmtId="1" fontId="8" fillId="0" borderId="7">
      <alignment horizontal="center" vertical="center"/>
    </xf>
    <xf numFmtId="1" fontId="8" fillId="0" borderId="7">
      <alignment horizontal="center" vertical="center" shrinkToFit="1"/>
    </xf>
    <xf numFmtId="49" fontId="8" fillId="0" borderId="7">
      <alignment horizontal="center" vertical="center"/>
    </xf>
    <xf numFmtId="0" fontId="8" fillId="0" borderId="20">
      <alignment horizontal="center" vertical="center"/>
    </xf>
    <xf numFmtId="0" fontId="8" fillId="0" borderId="21">
      <alignment vertical="center"/>
    </xf>
    <xf numFmtId="0" fontId="8" fillId="0" borderId="9">
      <alignment horizontal="center" vertical="center" wrapText="1"/>
    </xf>
    <xf numFmtId="0" fontId="8" fillId="0" borderId="22">
      <alignment horizontal="center" vertical="center" wrapText="1"/>
    </xf>
    <xf numFmtId="0" fontId="16" fillId="0" borderId="8">
      <alignment horizontal="right" vertical="center"/>
    </xf>
    <xf numFmtId="0" fontId="17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8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9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8" fillId="0" borderId="0" xfId="0" applyFont="1" applyFill="1"/>
    <xf numFmtId="0" fontId="18" fillId="0" borderId="0" xfId="0" applyFont="1" applyAlignment="1">
      <alignment vertical="center"/>
    </xf>
    <xf numFmtId="0" fontId="0" fillId="0" borderId="0" xfId="0" applyFill="1"/>
    <xf numFmtId="49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/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8" fillId="0" borderId="0" xfId="0" applyFont="1"/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9" fillId="0" borderId="1" xfId="0" applyFont="1" applyBorder="1" applyAlignment="1">
      <alignment vertical="top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43" fontId="20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43" fontId="20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/>
    <xf numFmtId="0" fontId="1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43" fontId="2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3" fontId="18" fillId="0" borderId="0" xfId="0" applyNumberFormat="1" applyFont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/>
    </xf>
    <xf numFmtId="43" fontId="19" fillId="0" borderId="1" xfId="0" applyNumberFormat="1" applyFont="1" applyFill="1" applyBorder="1" applyAlignment="1">
      <alignment vertical="top"/>
    </xf>
    <xf numFmtId="43" fontId="2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3" fontId="19" fillId="0" borderId="1" xfId="0" applyNumberFormat="1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43" fontId="1" fillId="0" borderId="23" xfId="1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5" xfId="0" applyFont="1" applyFill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8" fillId="0" borderId="0" xfId="0" applyNumberFormat="1" applyFont="1" applyAlignment="1">
      <alignment vertical="center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6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1" fillId="0" borderId="4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3" fontId="2" fillId="0" borderId="2" xfId="1" applyFont="1" applyFill="1" applyBorder="1" applyAlignment="1">
      <alignment horizontal="center" vertical="top" wrapText="1"/>
    </xf>
    <xf numFmtId="43" fontId="2" fillId="0" borderId="3" xfId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opLeftCell="A40" workbookViewId="0">
      <selection sqref="A1:E1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9" width="14.7109375" bestFit="1" customWidth="1"/>
  </cols>
  <sheetData>
    <row r="1" spans="1:9" ht="15.75">
      <c r="A1" s="165" t="s">
        <v>33</v>
      </c>
      <c r="B1" s="165"/>
      <c r="C1" s="165"/>
      <c r="D1" s="165"/>
      <c r="E1" s="165"/>
    </row>
    <row r="2" spans="1:9" ht="15.75">
      <c r="A2" s="163" t="s">
        <v>207</v>
      </c>
      <c r="B2" s="163"/>
      <c r="C2" s="163"/>
      <c r="D2" s="163"/>
      <c r="E2" s="163"/>
    </row>
    <row r="3" spans="1:9" ht="15.75">
      <c r="A3" s="163" t="s">
        <v>34</v>
      </c>
      <c r="B3" s="163"/>
      <c r="C3" s="163"/>
      <c r="D3" s="163"/>
      <c r="E3" s="163"/>
    </row>
    <row r="4" spans="1:9" ht="15.75">
      <c r="A4" s="163" t="s">
        <v>31</v>
      </c>
      <c r="B4" s="163"/>
      <c r="C4" s="163"/>
      <c r="D4" s="163"/>
      <c r="E4" s="163"/>
    </row>
    <row r="5" spans="1:9" ht="15.75">
      <c r="A5" s="163" t="s">
        <v>32</v>
      </c>
      <c r="B5" s="163"/>
      <c r="C5" s="163"/>
      <c r="D5" s="163"/>
      <c r="E5" s="163"/>
    </row>
    <row r="6" spans="1:9" ht="15.75">
      <c r="A6" s="163" t="s">
        <v>277</v>
      </c>
      <c r="B6" s="163"/>
      <c r="C6" s="163"/>
      <c r="D6" s="163"/>
      <c r="E6" s="163"/>
    </row>
    <row r="7" spans="1:9" ht="15.75">
      <c r="B7" s="1"/>
    </row>
    <row r="8" spans="1:9" ht="30" customHeight="1">
      <c r="A8" s="164" t="s">
        <v>237</v>
      </c>
      <c r="B8" s="164"/>
      <c r="C8" s="164"/>
      <c r="D8" s="164"/>
      <c r="E8" s="164"/>
    </row>
    <row r="9" spans="1:9" ht="30.75" customHeight="1">
      <c r="A9" s="174" t="s">
        <v>272</v>
      </c>
      <c r="B9" s="174"/>
      <c r="C9" s="174"/>
      <c r="D9" s="174"/>
      <c r="E9" s="174"/>
    </row>
    <row r="10" spans="1:9" ht="15.75">
      <c r="A10" s="172" t="s">
        <v>0</v>
      </c>
      <c r="B10" s="170" t="s">
        <v>1</v>
      </c>
      <c r="C10" s="167" t="s">
        <v>43</v>
      </c>
      <c r="D10" s="168"/>
      <c r="E10" s="169"/>
    </row>
    <row r="11" spans="1:9" ht="15.75">
      <c r="A11" s="173"/>
      <c r="B11" s="171"/>
      <c r="C11" s="104" t="s">
        <v>109</v>
      </c>
      <c r="D11" s="104" t="s">
        <v>125</v>
      </c>
      <c r="E11" s="104" t="s">
        <v>240</v>
      </c>
    </row>
    <row r="12" spans="1:9" ht="16.5" customHeight="1">
      <c r="A12" s="22" t="s">
        <v>2</v>
      </c>
      <c r="B12" s="3" t="s">
        <v>3</v>
      </c>
      <c r="C12" s="19">
        <f>C13+C17+C25+C28</f>
        <v>2462847.71</v>
      </c>
      <c r="D12" s="45">
        <f t="shared" ref="D12:E12" si="0">D13+D17+D25+D28</f>
        <v>2572000</v>
      </c>
      <c r="E12" s="45">
        <f t="shared" si="0"/>
        <v>2604500</v>
      </c>
      <c r="G12" s="17"/>
      <c r="H12" s="17"/>
      <c r="I12" s="17"/>
    </row>
    <row r="13" spans="1:9" s="21" customFormat="1" ht="16.5" customHeight="1">
      <c r="A13" s="26" t="s">
        <v>143</v>
      </c>
      <c r="B13" s="3" t="s">
        <v>144</v>
      </c>
      <c r="C13" s="25">
        <f>C14</f>
        <v>1555000</v>
      </c>
      <c r="D13" s="45">
        <f t="shared" ref="D13:E13" si="1">D14</f>
        <v>1555000</v>
      </c>
      <c r="E13" s="45">
        <f t="shared" si="1"/>
        <v>1582500</v>
      </c>
      <c r="I13" s="17"/>
    </row>
    <row r="14" spans="1:9" ht="15.75">
      <c r="A14" s="55" t="s">
        <v>4</v>
      </c>
      <c r="B14" s="56" t="s">
        <v>5</v>
      </c>
      <c r="C14" s="57">
        <f>C15+C16</f>
        <v>1555000</v>
      </c>
      <c r="D14" s="57">
        <f>D15+D16</f>
        <v>1555000</v>
      </c>
      <c r="E14" s="57">
        <f>E15+E16</f>
        <v>1582500</v>
      </c>
      <c r="F14" s="17"/>
    </row>
    <row r="15" spans="1:9" ht="93.75" customHeight="1">
      <c r="A15" s="23" t="s">
        <v>6</v>
      </c>
      <c r="B15" s="4" t="s">
        <v>7</v>
      </c>
      <c r="C15" s="18">
        <v>1550000</v>
      </c>
      <c r="D15" s="18">
        <v>1550000</v>
      </c>
      <c r="E15" s="18">
        <v>1575000</v>
      </c>
    </row>
    <row r="16" spans="1:9" s="91" customFormat="1" ht="65.25" customHeight="1">
      <c r="A16" s="106" t="s">
        <v>239</v>
      </c>
      <c r="B16" s="7" t="s">
        <v>238</v>
      </c>
      <c r="C16" s="105">
        <v>5000</v>
      </c>
      <c r="D16" s="105">
        <v>5000</v>
      </c>
      <c r="E16" s="105">
        <v>7500</v>
      </c>
    </row>
    <row r="17" spans="1:9" ht="15.75">
      <c r="A17" s="26" t="s">
        <v>145</v>
      </c>
      <c r="B17" s="3" t="s">
        <v>8</v>
      </c>
      <c r="C17" s="19">
        <f>C18+C20</f>
        <v>801050</v>
      </c>
      <c r="D17" s="45">
        <f t="shared" ref="D17:E17" si="2">D18+D20</f>
        <v>965000</v>
      </c>
      <c r="E17" s="45">
        <f t="shared" si="2"/>
        <v>970000</v>
      </c>
    </row>
    <row r="18" spans="1:9" ht="15.75">
      <c r="A18" s="26" t="s">
        <v>146</v>
      </c>
      <c r="B18" s="3" t="s">
        <v>9</v>
      </c>
      <c r="C18" s="19">
        <f>C19</f>
        <v>137000</v>
      </c>
      <c r="D18" s="19">
        <f>D19</f>
        <v>90000</v>
      </c>
      <c r="E18" s="45">
        <f>E19</f>
        <v>90000</v>
      </c>
    </row>
    <row r="19" spans="1:9" ht="63">
      <c r="A19" s="13" t="s">
        <v>10</v>
      </c>
      <c r="B19" s="4" t="s">
        <v>30</v>
      </c>
      <c r="C19" s="18">
        <v>137000</v>
      </c>
      <c r="D19" s="18">
        <v>90000</v>
      </c>
      <c r="E19" s="18">
        <v>90000</v>
      </c>
      <c r="G19" s="17"/>
    </row>
    <row r="20" spans="1:9" ht="15.75">
      <c r="A20" s="26" t="s">
        <v>147</v>
      </c>
      <c r="B20" s="3" t="s">
        <v>11</v>
      </c>
      <c r="C20" s="19">
        <f>C21+C23</f>
        <v>664050</v>
      </c>
      <c r="D20" s="45">
        <f t="shared" ref="D20:E20" si="3">D21+D23</f>
        <v>875000</v>
      </c>
      <c r="E20" s="45">
        <f t="shared" si="3"/>
        <v>880000</v>
      </c>
    </row>
    <row r="21" spans="1:9" s="21" customFormat="1" ht="15.75">
      <c r="A21" s="55" t="s">
        <v>152</v>
      </c>
      <c r="B21" s="56" t="s">
        <v>150</v>
      </c>
      <c r="C21" s="57">
        <f>C22</f>
        <v>215000</v>
      </c>
      <c r="D21" s="57">
        <f>D22</f>
        <v>175000</v>
      </c>
      <c r="E21" s="57">
        <f>E22</f>
        <v>180000</v>
      </c>
    </row>
    <row r="22" spans="1:9" ht="47.25">
      <c r="A22" s="23" t="s">
        <v>12</v>
      </c>
      <c r="B22" s="4" t="s">
        <v>13</v>
      </c>
      <c r="C22" s="18">
        <v>215000</v>
      </c>
      <c r="D22" s="18">
        <v>175000</v>
      </c>
      <c r="E22" s="18">
        <v>180000</v>
      </c>
    </row>
    <row r="23" spans="1:9" s="21" customFormat="1" ht="15.75">
      <c r="A23" s="55" t="s">
        <v>151</v>
      </c>
      <c r="B23" s="56" t="s">
        <v>153</v>
      </c>
      <c r="C23" s="57">
        <f>C24</f>
        <v>449050</v>
      </c>
      <c r="D23" s="57">
        <f>D24</f>
        <v>700000</v>
      </c>
      <c r="E23" s="57">
        <f>E24</f>
        <v>700000</v>
      </c>
    </row>
    <row r="24" spans="1:9" ht="46.5" customHeight="1">
      <c r="A24" s="23" t="s">
        <v>14</v>
      </c>
      <c r="B24" s="4" t="s">
        <v>15</v>
      </c>
      <c r="C24" s="18">
        <v>449050</v>
      </c>
      <c r="D24" s="18">
        <v>700000</v>
      </c>
      <c r="E24" s="18">
        <v>700000</v>
      </c>
    </row>
    <row r="25" spans="1:9" ht="15.75">
      <c r="A25" s="22" t="s">
        <v>16</v>
      </c>
      <c r="B25" s="3" t="s">
        <v>17</v>
      </c>
      <c r="C25" s="19">
        <f>C26</f>
        <v>2000</v>
      </c>
      <c r="D25" s="45">
        <f t="shared" ref="D25:E25" si="4">D26</f>
        <v>2000</v>
      </c>
      <c r="E25" s="45">
        <f t="shared" si="4"/>
        <v>2000</v>
      </c>
    </row>
    <row r="26" spans="1:9" s="21" customFormat="1" ht="63">
      <c r="A26" s="55" t="s">
        <v>148</v>
      </c>
      <c r="B26" s="56" t="s">
        <v>149</v>
      </c>
      <c r="C26" s="57">
        <f>C27</f>
        <v>2000</v>
      </c>
      <c r="D26" s="57">
        <f t="shared" ref="D26:E26" si="5">D27</f>
        <v>2000</v>
      </c>
      <c r="E26" s="57">
        <f t="shared" si="5"/>
        <v>2000</v>
      </c>
    </row>
    <row r="27" spans="1:9" ht="94.5" customHeight="1">
      <c r="A27" s="23" t="s">
        <v>18</v>
      </c>
      <c r="B27" s="4" t="s">
        <v>19</v>
      </c>
      <c r="C27" s="18">
        <v>2000</v>
      </c>
      <c r="D27" s="18">
        <v>2000</v>
      </c>
      <c r="E27" s="18">
        <v>2000</v>
      </c>
    </row>
    <row r="28" spans="1:9" ht="63">
      <c r="A28" s="22" t="s">
        <v>20</v>
      </c>
      <c r="B28" s="3" t="s">
        <v>21</v>
      </c>
      <c r="C28" s="19">
        <f>SUM(C31)</f>
        <v>104797.71</v>
      </c>
      <c r="D28" s="19">
        <f>SUM(D31)</f>
        <v>50000</v>
      </c>
      <c r="E28" s="19">
        <f>SUM(E31)</f>
        <v>50000</v>
      </c>
    </row>
    <row r="29" spans="1:9" s="21" customFormat="1" ht="141.75">
      <c r="A29" s="29" t="s">
        <v>156</v>
      </c>
      <c r="B29" s="3" t="s">
        <v>154</v>
      </c>
      <c r="C29" s="28">
        <f t="shared" ref="C29:E29" si="6">C30</f>
        <v>104797.71</v>
      </c>
      <c r="D29" s="28">
        <f t="shared" si="6"/>
        <v>50000</v>
      </c>
      <c r="E29" s="28">
        <f t="shared" si="6"/>
        <v>50000</v>
      </c>
    </row>
    <row r="30" spans="1:9" s="21" customFormat="1" ht="110.25">
      <c r="A30" s="55" t="s">
        <v>155</v>
      </c>
      <c r="B30" s="56" t="s">
        <v>157</v>
      </c>
      <c r="C30" s="57">
        <v>104797.71</v>
      </c>
      <c r="D30" s="57">
        <v>50000</v>
      </c>
      <c r="E30" s="57">
        <v>50000</v>
      </c>
    </row>
    <row r="31" spans="1:9" ht="94.5">
      <c r="A31" s="27" t="s">
        <v>22</v>
      </c>
      <c r="B31" s="4" t="s">
        <v>23</v>
      </c>
      <c r="C31" s="18">
        <v>104797.71</v>
      </c>
      <c r="D31" s="18">
        <v>50000</v>
      </c>
      <c r="E31" s="18">
        <v>50000</v>
      </c>
    </row>
    <row r="32" spans="1:9" ht="15.75">
      <c r="A32" s="22" t="s">
        <v>24</v>
      </c>
      <c r="B32" s="3" t="s">
        <v>25</v>
      </c>
      <c r="C32" s="19">
        <f>C33+C47</f>
        <v>7089537.1400000006</v>
      </c>
      <c r="D32" s="87">
        <f>D33+D47</f>
        <v>4714069.07</v>
      </c>
      <c r="E32" s="87">
        <f>E33+E47</f>
        <v>4677469.07</v>
      </c>
      <c r="G32" s="17"/>
      <c r="H32" s="17"/>
      <c r="I32" s="17"/>
    </row>
    <row r="33" spans="1:8" ht="32.25" customHeight="1">
      <c r="A33" s="46" t="s">
        <v>26</v>
      </c>
      <c r="B33" s="38" t="s">
        <v>158</v>
      </c>
      <c r="C33" s="45">
        <f>C34+C39+C42</f>
        <v>4326178</v>
      </c>
      <c r="D33" s="45">
        <f>D34+D39+D42</f>
        <v>3975220</v>
      </c>
      <c r="E33" s="45">
        <f>E34+E39+E42</f>
        <v>3938620</v>
      </c>
      <c r="G33" s="17"/>
      <c r="H33" s="17"/>
    </row>
    <row r="34" spans="1:8" s="21" customFormat="1" ht="32.25" customHeight="1">
      <c r="A34" s="112" t="s">
        <v>252</v>
      </c>
      <c r="B34" s="38" t="s">
        <v>159</v>
      </c>
      <c r="C34" s="45">
        <f>C35+C37</f>
        <v>4037050</v>
      </c>
      <c r="D34" s="75">
        <f t="shared" ref="D34:E34" si="7">D35+D37</f>
        <v>3895000</v>
      </c>
      <c r="E34" s="75">
        <f t="shared" si="7"/>
        <v>3858400</v>
      </c>
    </row>
    <row r="35" spans="1:8" s="21" customFormat="1" ht="32.25" customHeight="1">
      <c r="A35" s="96" t="s">
        <v>253</v>
      </c>
      <c r="B35" s="56" t="s">
        <v>160</v>
      </c>
      <c r="C35" s="57">
        <f>C36</f>
        <v>4015000</v>
      </c>
      <c r="D35" s="57">
        <v>3895000</v>
      </c>
      <c r="E35" s="57">
        <f t="shared" ref="E35" si="8">E36</f>
        <v>3858400</v>
      </c>
    </row>
    <row r="36" spans="1:8" ht="31.5">
      <c r="A36" s="80" t="s">
        <v>248</v>
      </c>
      <c r="B36" s="4" t="s">
        <v>27</v>
      </c>
      <c r="C36" s="18">
        <v>4015000</v>
      </c>
      <c r="D36" s="18">
        <v>3895000</v>
      </c>
      <c r="E36" s="18">
        <v>3858400</v>
      </c>
      <c r="F36" s="17"/>
      <c r="G36" s="17"/>
    </row>
    <row r="37" spans="1:8" s="37" customFormat="1" ht="31.5">
      <c r="A37" s="84" t="s">
        <v>254</v>
      </c>
      <c r="B37" s="76" t="s">
        <v>219</v>
      </c>
      <c r="C37" s="77">
        <f>C38</f>
        <v>22050</v>
      </c>
      <c r="D37" s="77">
        <f t="shared" ref="D37:E37" si="9">D38</f>
        <v>0</v>
      </c>
      <c r="E37" s="77">
        <f t="shared" si="9"/>
        <v>0</v>
      </c>
      <c r="F37" s="17"/>
    </row>
    <row r="38" spans="1:8" s="37" customFormat="1" ht="47.25">
      <c r="A38" s="80" t="s">
        <v>255</v>
      </c>
      <c r="B38" s="78" t="s">
        <v>121</v>
      </c>
      <c r="C38" s="79">
        <v>22050</v>
      </c>
      <c r="D38" s="79">
        <v>0</v>
      </c>
      <c r="E38" s="79">
        <v>0</v>
      </c>
      <c r="F38" s="17"/>
    </row>
    <row r="39" spans="1:8" s="21" customFormat="1" ht="47.25">
      <c r="A39" s="89" t="s">
        <v>256</v>
      </c>
      <c r="B39" s="38" t="s">
        <v>161</v>
      </c>
      <c r="C39" s="45">
        <f>C40</f>
        <v>208908</v>
      </c>
      <c r="D39" s="45">
        <f t="shared" ref="D39:E39" si="10">D40</f>
        <v>0</v>
      </c>
      <c r="E39" s="45">
        <f t="shared" si="10"/>
        <v>0</v>
      </c>
    </row>
    <row r="40" spans="1:8" s="21" customFormat="1" ht="15.75">
      <c r="A40" s="84" t="s">
        <v>257</v>
      </c>
      <c r="B40" s="56" t="s">
        <v>162</v>
      </c>
      <c r="C40" s="57">
        <f>C41</f>
        <v>208908</v>
      </c>
      <c r="D40" s="57">
        <f t="shared" ref="D40:E40" si="11">D41</f>
        <v>0</v>
      </c>
      <c r="E40" s="57">
        <f t="shared" si="11"/>
        <v>0</v>
      </c>
    </row>
    <row r="41" spans="1:8" ht="31.5" customHeight="1">
      <c r="A41" s="80" t="s">
        <v>258</v>
      </c>
      <c r="B41" s="13" t="s">
        <v>122</v>
      </c>
      <c r="C41" s="18">
        <v>208908</v>
      </c>
      <c r="D41" s="18">
        <v>0</v>
      </c>
      <c r="E41" s="18">
        <v>0</v>
      </c>
    </row>
    <row r="42" spans="1:8" s="21" customFormat="1" ht="33" customHeight="1">
      <c r="A42" s="89" t="s">
        <v>259</v>
      </c>
      <c r="B42" s="38" t="s">
        <v>163</v>
      </c>
      <c r="C42" s="45">
        <f>C43+C45</f>
        <v>80220</v>
      </c>
      <c r="D42" s="75">
        <f t="shared" ref="D42:E42" si="12">D43+D45</f>
        <v>80220</v>
      </c>
      <c r="E42" s="75">
        <f t="shared" si="12"/>
        <v>80220</v>
      </c>
    </row>
    <row r="43" spans="1:8" s="21" customFormat="1" ht="45" customHeight="1">
      <c r="A43" s="84" t="s">
        <v>260</v>
      </c>
      <c r="B43" s="56" t="s">
        <v>164</v>
      </c>
      <c r="C43" s="57">
        <f>C44</f>
        <v>80220</v>
      </c>
      <c r="D43" s="57">
        <f t="shared" ref="D43:E43" si="13">D44</f>
        <v>80220</v>
      </c>
      <c r="E43" s="57">
        <f t="shared" si="13"/>
        <v>80220</v>
      </c>
    </row>
    <row r="44" spans="1:8" ht="63">
      <c r="A44" s="80" t="s">
        <v>249</v>
      </c>
      <c r="B44" s="4" t="s">
        <v>28</v>
      </c>
      <c r="C44" s="18">
        <v>80220</v>
      </c>
      <c r="D44" s="18">
        <v>80220</v>
      </c>
      <c r="E44" s="18">
        <v>80220</v>
      </c>
    </row>
    <row r="45" spans="1:8" s="37" customFormat="1" ht="78.75">
      <c r="A45" s="84" t="s">
        <v>261</v>
      </c>
      <c r="B45" s="56" t="s">
        <v>206</v>
      </c>
      <c r="C45" s="57"/>
      <c r="D45" s="57">
        <f t="shared" ref="D45:E45" si="14">D46</f>
        <v>0</v>
      </c>
      <c r="E45" s="57">
        <f t="shared" si="14"/>
        <v>0</v>
      </c>
    </row>
    <row r="46" spans="1:8" s="37" customFormat="1" ht="63">
      <c r="A46" s="80" t="s">
        <v>250</v>
      </c>
      <c r="B46" s="13" t="s">
        <v>205</v>
      </c>
      <c r="C46" s="44"/>
      <c r="D46" s="44">
        <v>0</v>
      </c>
      <c r="E46" s="44">
        <v>0</v>
      </c>
      <c r="H46" s="17"/>
    </row>
    <row r="47" spans="1:8" s="81" customFormat="1" ht="15.75">
      <c r="A47" s="89" t="s">
        <v>262</v>
      </c>
      <c r="B47" s="90" t="s">
        <v>221</v>
      </c>
      <c r="C47" s="87">
        <f>C48</f>
        <v>2763359.14</v>
      </c>
      <c r="D47" s="87">
        <f t="shared" ref="D47:E48" si="15">D48</f>
        <v>738849.07</v>
      </c>
      <c r="E47" s="87">
        <f t="shared" si="15"/>
        <v>738849.07</v>
      </c>
      <c r="F47" s="17"/>
    </row>
    <row r="48" spans="1:8" s="74" customFormat="1" ht="78.75">
      <c r="A48" s="84" t="s">
        <v>263</v>
      </c>
      <c r="B48" s="97" t="s">
        <v>220</v>
      </c>
      <c r="C48" s="82">
        <f>C49</f>
        <v>2763359.14</v>
      </c>
      <c r="D48" s="88">
        <f t="shared" si="15"/>
        <v>738849.07</v>
      </c>
      <c r="E48" s="88">
        <f t="shared" si="15"/>
        <v>738849.07</v>
      </c>
      <c r="G48" s="17"/>
    </row>
    <row r="49" spans="1:7" s="74" customFormat="1" ht="78.75">
      <c r="A49" s="85" t="s">
        <v>251</v>
      </c>
      <c r="B49" s="85" t="s">
        <v>120</v>
      </c>
      <c r="C49" s="83">
        <v>2763359.14</v>
      </c>
      <c r="D49" s="83">
        <v>738849.07</v>
      </c>
      <c r="E49" s="105">
        <v>738849.07</v>
      </c>
      <c r="G49" s="17"/>
    </row>
    <row r="50" spans="1:7" ht="15.75">
      <c r="A50" s="8" t="s">
        <v>29</v>
      </c>
      <c r="B50" s="4"/>
      <c r="C50" s="19">
        <f>C12+C32</f>
        <v>9552384.8500000015</v>
      </c>
      <c r="D50" s="45">
        <f t="shared" ref="D50:E50" si="16">D12+D32</f>
        <v>7286069.0700000003</v>
      </c>
      <c r="E50" s="45">
        <f t="shared" si="16"/>
        <v>7281969.0700000003</v>
      </c>
    </row>
    <row r="51" spans="1:7">
      <c r="C51" s="14"/>
      <c r="G51" s="17"/>
    </row>
    <row r="52" spans="1:7">
      <c r="C52" s="14"/>
      <c r="D52" s="14"/>
      <c r="E52" s="14"/>
    </row>
    <row r="64" spans="1:7">
      <c r="A64" s="14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G21" sqref="G21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7" max="7" width="11.140625" bestFit="1" customWidth="1"/>
  </cols>
  <sheetData>
    <row r="1" spans="1:6" ht="15.75">
      <c r="A1" s="165" t="s">
        <v>35</v>
      </c>
      <c r="B1" s="165"/>
      <c r="C1" s="165"/>
      <c r="D1" s="165"/>
      <c r="E1" s="165"/>
    </row>
    <row r="2" spans="1:6" ht="15.75">
      <c r="A2" s="163" t="s">
        <v>207</v>
      </c>
      <c r="B2" s="163"/>
      <c r="C2" s="163"/>
      <c r="D2" s="163"/>
      <c r="E2" s="163"/>
    </row>
    <row r="3" spans="1:6" ht="15.75">
      <c r="A3" s="163" t="s">
        <v>34</v>
      </c>
      <c r="B3" s="163"/>
      <c r="C3" s="163"/>
      <c r="D3" s="163"/>
      <c r="E3" s="163"/>
    </row>
    <row r="4" spans="1:6" ht="15.75">
      <c r="A4" s="163" t="s">
        <v>31</v>
      </c>
      <c r="B4" s="163"/>
      <c r="C4" s="163"/>
      <c r="D4" s="163"/>
      <c r="E4" s="163"/>
    </row>
    <row r="5" spans="1:6" ht="15.75">
      <c r="A5" s="163" t="s">
        <v>32</v>
      </c>
      <c r="B5" s="163"/>
      <c r="C5" s="163"/>
      <c r="D5" s="163"/>
      <c r="E5" s="163"/>
    </row>
    <row r="6" spans="1:6" ht="15.75">
      <c r="A6" s="163" t="s">
        <v>278</v>
      </c>
      <c r="B6" s="163"/>
      <c r="C6" s="163"/>
      <c r="D6" s="163"/>
      <c r="E6" s="163"/>
      <c r="F6" s="16"/>
    </row>
    <row r="7" spans="1:6" ht="15.75">
      <c r="B7" s="1"/>
    </row>
    <row r="8" spans="1:6" ht="33" customHeight="1">
      <c r="A8" s="164" t="s">
        <v>241</v>
      </c>
      <c r="B8" s="164"/>
      <c r="C8" s="164"/>
      <c r="D8" s="164"/>
      <c r="E8" s="164"/>
    </row>
    <row r="9" spans="1:6">
      <c r="A9" s="175" t="s">
        <v>273</v>
      </c>
      <c r="B9" s="175"/>
      <c r="C9" s="175"/>
      <c r="D9" s="175"/>
      <c r="E9" s="175"/>
    </row>
    <row r="10" spans="1:6" ht="15.75">
      <c r="A10" s="170" t="s">
        <v>41</v>
      </c>
      <c r="B10" s="170" t="s">
        <v>42</v>
      </c>
      <c r="C10" s="167" t="s">
        <v>43</v>
      </c>
      <c r="D10" s="168"/>
      <c r="E10" s="169"/>
    </row>
    <row r="11" spans="1:6" ht="63" customHeight="1">
      <c r="A11" s="171"/>
      <c r="B11" s="171"/>
      <c r="C11" s="107" t="s">
        <v>109</v>
      </c>
      <c r="D11" s="107" t="s">
        <v>125</v>
      </c>
      <c r="E11" s="107" t="s">
        <v>240</v>
      </c>
    </row>
    <row r="12" spans="1:6" ht="31.5">
      <c r="A12" s="2" t="s">
        <v>44</v>
      </c>
      <c r="B12" s="12" t="s">
        <v>45</v>
      </c>
      <c r="C12" s="47">
        <f>C18+C14</f>
        <v>1136949.4000000004</v>
      </c>
      <c r="D12" s="47">
        <f>D18+D14</f>
        <v>0</v>
      </c>
      <c r="E12" s="162" t="s">
        <v>119</v>
      </c>
    </row>
    <row r="13" spans="1:6" ht="31.5">
      <c r="A13" s="2" t="s">
        <v>46</v>
      </c>
      <c r="B13" s="12" t="s">
        <v>47</v>
      </c>
      <c r="C13" s="47">
        <f>C12</f>
        <v>1136949.4000000004</v>
      </c>
      <c r="D13" s="47">
        <f>D12</f>
        <v>0</v>
      </c>
      <c r="E13" s="47" t="str">
        <f>E12</f>
        <v>-</v>
      </c>
    </row>
    <row r="14" spans="1:6" ht="18" customHeight="1">
      <c r="A14" s="2" t="s">
        <v>48</v>
      </c>
      <c r="B14" s="12" t="s">
        <v>49</v>
      </c>
      <c r="C14" s="47">
        <v>-9552384.8499999996</v>
      </c>
      <c r="D14" s="47">
        <v>-7286069.0700000003</v>
      </c>
      <c r="E14" s="47">
        <f>-'Приложение 1'!E50</f>
        <v>-7281969.0700000003</v>
      </c>
    </row>
    <row r="15" spans="1:6" ht="18" customHeight="1">
      <c r="A15" s="2" t="s">
        <v>50</v>
      </c>
      <c r="B15" s="12" t="s">
        <v>51</v>
      </c>
      <c r="C15" s="47">
        <v>-9552384.8499999996</v>
      </c>
      <c r="D15" s="47">
        <v>-7286069.0700000003</v>
      </c>
      <c r="E15" s="47">
        <v>-7281969.0700000003</v>
      </c>
    </row>
    <row r="16" spans="1:6" ht="31.5">
      <c r="A16" s="2" t="s">
        <v>52</v>
      </c>
      <c r="B16" s="12" t="s">
        <v>53</v>
      </c>
      <c r="C16" s="47">
        <v>-9552384.8499999996</v>
      </c>
      <c r="D16" s="47">
        <v>-7286069.0700000003</v>
      </c>
      <c r="E16" s="47">
        <v>-7281969.0700000003</v>
      </c>
    </row>
    <row r="17" spans="1:7" ht="31.5">
      <c r="A17" s="2" t="s">
        <v>54</v>
      </c>
      <c r="B17" s="12" t="s">
        <v>55</v>
      </c>
      <c r="C17" s="47">
        <v>9552384.8499999996</v>
      </c>
      <c r="D17" s="47">
        <v>-7286069.0700000003</v>
      </c>
      <c r="E17" s="47">
        <v>-7281969.0700000003</v>
      </c>
    </row>
    <row r="18" spans="1:7" ht="18" customHeight="1">
      <c r="A18" s="2" t="s">
        <v>56</v>
      </c>
      <c r="B18" s="12" t="s">
        <v>57</v>
      </c>
      <c r="C18" s="47">
        <v>10689334.25</v>
      </c>
      <c r="D18" s="47">
        <v>7286069.0700000003</v>
      </c>
      <c r="E18" s="47">
        <v>7281969.0700000003</v>
      </c>
    </row>
    <row r="19" spans="1:7" ht="18" customHeight="1">
      <c r="A19" s="2" t="s">
        <v>58</v>
      </c>
      <c r="B19" s="12" t="s">
        <v>59</v>
      </c>
      <c r="C19" s="162">
        <v>10689334.25</v>
      </c>
      <c r="D19" s="47">
        <v>7286069.0700000003</v>
      </c>
      <c r="E19" s="47">
        <v>7281969.0700000003</v>
      </c>
    </row>
    <row r="20" spans="1:7" ht="31.5">
      <c r="A20" s="2" t="s">
        <v>60</v>
      </c>
      <c r="B20" s="12" t="s">
        <v>61</v>
      </c>
      <c r="C20" s="162">
        <v>10689334.25</v>
      </c>
      <c r="D20" s="162">
        <v>7286069.0700000003</v>
      </c>
      <c r="E20" s="47">
        <v>7281969.0700000003</v>
      </c>
    </row>
    <row r="21" spans="1:7" ht="31.5">
      <c r="A21" s="2" t="s">
        <v>62</v>
      </c>
      <c r="B21" s="12" t="s">
        <v>63</v>
      </c>
      <c r="C21" s="162">
        <v>10689334.25</v>
      </c>
      <c r="D21" s="162">
        <v>7286069.0700000003</v>
      </c>
      <c r="E21" s="47">
        <v>7281969.0700000003</v>
      </c>
      <c r="G21" s="17"/>
    </row>
  </sheetData>
  <mergeCells count="11">
    <mergeCell ref="A10:A11"/>
    <mergeCell ref="B10:B11"/>
    <mergeCell ref="C10:E10"/>
    <mergeCell ref="A8:E8"/>
    <mergeCell ref="A5:E5"/>
    <mergeCell ref="A9:E9"/>
    <mergeCell ref="A1:E1"/>
    <mergeCell ref="A2:E2"/>
    <mergeCell ref="A3:E3"/>
    <mergeCell ref="A4:E4"/>
    <mergeCell ref="A6:E6"/>
  </mergeCells>
  <phoneticPr fontId="5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21" sqref="C21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6" ht="15.75">
      <c r="A1" s="165" t="s">
        <v>36</v>
      </c>
      <c r="B1" s="165"/>
      <c r="C1" s="165"/>
      <c r="D1" s="165"/>
      <c r="E1" s="165"/>
      <c r="F1" s="165"/>
    </row>
    <row r="2" spans="1:6" ht="15.75">
      <c r="A2" s="163" t="s">
        <v>207</v>
      </c>
      <c r="B2" s="163"/>
      <c r="C2" s="163"/>
      <c r="D2" s="163"/>
      <c r="E2" s="163"/>
      <c r="F2" s="163"/>
    </row>
    <row r="3" spans="1:6" ht="15.75">
      <c r="A3" s="163" t="s">
        <v>34</v>
      </c>
      <c r="B3" s="163"/>
      <c r="C3" s="163"/>
      <c r="D3" s="163"/>
      <c r="E3" s="163"/>
      <c r="F3" s="163"/>
    </row>
    <row r="4" spans="1:6" ht="15.75">
      <c r="A4" s="163" t="s">
        <v>31</v>
      </c>
      <c r="B4" s="163"/>
      <c r="C4" s="163"/>
      <c r="D4" s="163"/>
      <c r="E4" s="163"/>
      <c r="F4" s="163"/>
    </row>
    <row r="5" spans="1:6" ht="15.75">
      <c r="A5" s="163" t="s">
        <v>32</v>
      </c>
      <c r="B5" s="163"/>
      <c r="C5" s="163"/>
      <c r="D5" s="163"/>
      <c r="E5" s="163"/>
      <c r="F5" s="163"/>
    </row>
    <row r="6" spans="1:6" ht="15.75">
      <c r="A6" s="163" t="s">
        <v>278</v>
      </c>
      <c r="B6" s="163"/>
      <c r="C6" s="163"/>
      <c r="D6" s="163"/>
      <c r="E6" s="163"/>
      <c r="F6" s="163"/>
    </row>
    <row r="8" spans="1:6" ht="62.25" customHeight="1">
      <c r="A8" s="178" t="s">
        <v>242</v>
      </c>
      <c r="B8" s="178"/>
      <c r="C8" s="178"/>
      <c r="D8" s="178"/>
      <c r="E8" s="178"/>
      <c r="F8" s="178"/>
    </row>
    <row r="9" spans="1:6">
      <c r="A9" s="175" t="s">
        <v>274</v>
      </c>
      <c r="B9" s="175"/>
      <c r="C9" s="175"/>
      <c r="D9" s="175"/>
      <c r="E9" s="175"/>
      <c r="F9" s="175"/>
    </row>
    <row r="10" spans="1:6" ht="36" customHeight="1">
      <c r="A10" s="176" t="s">
        <v>41</v>
      </c>
      <c r="B10" s="177"/>
      <c r="C10" s="170" t="s">
        <v>64</v>
      </c>
      <c r="D10" s="167" t="s">
        <v>43</v>
      </c>
      <c r="E10" s="168"/>
      <c r="F10" s="169"/>
    </row>
    <row r="11" spans="1:6" ht="94.5">
      <c r="A11" s="6" t="s">
        <v>72</v>
      </c>
      <c r="B11" s="6" t="s">
        <v>65</v>
      </c>
      <c r="C11" s="171"/>
      <c r="D11" s="107" t="s">
        <v>109</v>
      </c>
      <c r="E11" s="107" t="s">
        <v>125</v>
      </c>
      <c r="F11" s="107" t="s">
        <v>240</v>
      </c>
    </row>
    <row r="12" spans="1:6" ht="15.75">
      <c r="A12" s="5">
        <v>1</v>
      </c>
      <c r="B12" s="5">
        <v>2</v>
      </c>
      <c r="C12" s="5">
        <v>3</v>
      </c>
      <c r="D12" s="5">
        <v>4</v>
      </c>
      <c r="E12" s="5">
        <v>4</v>
      </c>
      <c r="F12" s="5">
        <v>4</v>
      </c>
    </row>
    <row r="13" spans="1:6" ht="63">
      <c r="A13" s="8">
        <v>914</v>
      </c>
      <c r="B13" s="11"/>
      <c r="C13" s="3" t="s">
        <v>40</v>
      </c>
      <c r="D13" s="11"/>
      <c r="E13" s="11"/>
      <c r="F13" s="11"/>
    </row>
    <row r="14" spans="1:6" ht="31.5">
      <c r="A14" s="2">
        <v>914</v>
      </c>
      <c r="B14" s="8" t="s">
        <v>66</v>
      </c>
      <c r="C14" s="3" t="s">
        <v>67</v>
      </c>
      <c r="D14" s="51">
        <f>D16-D15</f>
        <v>1136949.4000000004</v>
      </c>
      <c r="E14" s="51">
        <f>E16-E15</f>
        <v>0</v>
      </c>
      <c r="F14" s="51">
        <f>F16-F15</f>
        <v>0</v>
      </c>
    </row>
    <row r="15" spans="1:6" ht="33" customHeight="1">
      <c r="A15" s="2">
        <v>914</v>
      </c>
      <c r="B15" s="2" t="s">
        <v>68</v>
      </c>
      <c r="C15" s="4" t="s">
        <v>69</v>
      </c>
      <c r="D15" s="47">
        <f>-'Приложение 2'!C14</f>
        <v>9552384.8499999996</v>
      </c>
      <c r="E15" s="47">
        <v>7286069.0700000003</v>
      </c>
      <c r="F15" s="47">
        <v>7281969.0700000003</v>
      </c>
    </row>
    <row r="16" spans="1:6" ht="33" customHeight="1">
      <c r="A16" s="2">
        <v>914</v>
      </c>
      <c r="B16" s="2" t="s">
        <v>70</v>
      </c>
      <c r="C16" s="4" t="s">
        <v>71</v>
      </c>
      <c r="D16" s="47">
        <v>10689334.25</v>
      </c>
      <c r="E16" s="47">
        <v>7286069.0700000003</v>
      </c>
      <c r="F16" s="47">
        <v>7281969.0700000003</v>
      </c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5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8"/>
  <sheetViews>
    <sheetView topLeftCell="A91" workbookViewId="0">
      <selection activeCell="G99" sqref="G99"/>
    </sheetView>
  </sheetViews>
  <sheetFormatPr defaultRowHeight="15"/>
  <cols>
    <col min="1" max="1" width="55" style="34" customWidth="1"/>
    <col min="2" max="2" width="14.7109375" style="73" customWidth="1"/>
    <col min="3" max="3" width="13.28515625" style="34" customWidth="1"/>
    <col min="4" max="6" width="18" style="34" customWidth="1"/>
    <col min="7" max="8" width="15.7109375" bestFit="1" customWidth="1"/>
  </cols>
  <sheetData>
    <row r="1" spans="1:7" ht="15.75">
      <c r="A1" s="192" t="s">
        <v>38</v>
      </c>
      <c r="B1" s="192"/>
      <c r="C1" s="192"/>
      <c r="D1" s="192"/>
      <c r="E1" s="192"/>
      <c r="F1" s="192"/>
    </row>
    <row r="2" spans="1:7" ht="15.75">
      <c r="A2" s="192" t="s">
        <v>207</v>
      </c>
      <c r="B2" s="192"/>
      <c r="C2" s="192"/>
      <c r="D2" s="192"/>
      <c r="E2" s="192"/>
      <c r="F2" s="192"/>
    </row>
    <row r="3" spans="1:7" ht="15.75">
      <c r="A3" s="192" t="s">
        <v>34</v>
      </c>
      <c r="B3" s="192"/>
      <c r="C3" s="192"/>
      <c r="D3" s="192"/>
      <c r="E3" s="192"/>
      <c r="F3" s="192"/>
    </row>
    <row r="4" spans="1:7" ht="15.75">
      <c r="A4" s="192" t="s">
        <v>31</v>
      </c>
      <c r="B4" s="192"/>
      <c r="C4" s="192"/>
      <c r="D4" s="192"/>
      <c r="E4" s="192"/>
      <c r="F4" s="192"/>
    </row>
    <row r="5" spans="1:7" ht="15.75">
      <c r="A5" s="192" t="s">
        <v>32</v>
      </c>
      <c r="B5" s="192"/>
      <c r="C5" s="192"/>
      <c r="D5" s="192"/>
      <c r="E5" s="192"/>
      <c r="F5" s="192"/>
    </row>
    <row r="6" spans="1:7" ht="15.75">
      <c r="A6" s="192" t="s">
        <v>279</v>
      </c>
      <c r="B6" s="192"/>
      <c r="C6" s="192"/>
      <c r="D6" s="192"/>
      <c r="E6" s="192"/>
      <c r="F6" s="192"/>
    </row>
    <row r="7" spans="1:7">
      <c r="E7" s="197"/>
      <c r="F7" s="197"/>
    </row>
    <row r="8" spans="1:7" ht="35.25" customHeight="1">
      <c r="A8" s="193" t="s">
        <v>243</v>
      </c>
      <c r="B8" s="193"/>
      <c r="C8" s="193"/>
      <c r="D8" s="193"/>
      <c r="E8" s="193"/>
      <c r="F8" s="193"/>
    </row>
    <row r="9" spans="1:7" ht="30.75" customHeight="1">
      <c r="A9" s="196" t="s">
        <v>275</v>
      </c>
      <c r="B9" s="196"/>
      <c r="C9" s="196"/>
      <c r="D9" s="196"/>
      <c r="E9" s="196"/>
      <c r="F9" s="196"/>
    </row>
    <row r="10" spans="1:7" ht="15" customHeight="1">
      <c r="A10" s="170" t="s">
        <v>37</v>
      </c>
      <c r="B10" s="194" t="s">
        <v>73</v>
      </c>
      <c r="C10" s="170" t="s">
        <v>74</v>
      </c>
      <c r="D10" s="187" t="s">
        <v>43</v>
      </c>
      <c r="E10" s="188"/>
      <c r="F10" s="189"/>
    </row>
    <row r="11" spans="1:7" ht="31.5" customHeight="1">
      <c r="A11" s="171"/>
      <c r="B11" s="195"/>
      <c r="C11" s="171"/>
      <c r="D11" s="107" t="s">
        <v>109</v>
      </c>
      <c r="E11" s="107" t="s">
        <v>125</v>
      </c>
      <c r="F11" s="107" t="s">
        <v>240</v>
      </c>
    </row>
    <row r="12" spans="1:7" s="21" customFormat="1" ht="33" customHeight="1">
      <c r="A12" s="124" t="s">
        <v>169</v>
      </c>
      <c r="B12" s="60" t="s">
        <v>236</v>
      </c>
      <c r="C12" s="124"/>
      <c r="D12" s="125">
        <f>D13+D37+D41+D48</f>
        <v>8681928.8900000006</v>
      </c>
      <c r="E12" s="125">
        <f>E13+E37+E41+E48</f>
        <v>6653126.0700000003</v>
      </c>
      <c r="F12" s="125">
        <f>F13+F37+F41+F48</f>
        <v>6649026.0700000003</v>
      </c>
      <c r="G12" s="17"/>
    </row>
    <row r="13" spans="1:7" s="21" customFormat="1" ht="16.5" customHeight="1">
      <c r="A13" s="124" t="s">
        <v>167</v>
      </c>
      <c r="B13" s="60" t="s">
        <v>170</v>
      </c>
      <c r="C13" s="124"/>
      <c r="D13" s="125">
        <f>D14+D24+D31+D34</f>
        <v>3923897.87</v>
      </c>
      <c r="E13" s="125">
        <f>E14+E24+E31+E34</f>
        <v>3035322.16</v>
      </c>
      <c r="F13" s="125">
        <f>F14+F24+F31+F34</f>
        <v>3031222.16</v>
      </c>
      <c r="G13" s="17"/>
    </row>
    <row r="14" spans="1:7" s="21" customFormat="1" ht="31.5">
      <c r="A14" s="124" t="s">
        <v>168</v>
      </c>
      <c r="B14" s="60" t="s">
        <v>171</v>
      </c>
      <c r="C14" s="61"/>
      <c r="D14" s="62">
        <f>SUM(D15:D23)</f>
        <v>3436743.31</v>
      </c>
      <c r="E14" s="62">
        <f>SUM(E15:E23)</f>
        <v>2634163.56</v>
      </c>
      <c r="F14" s="62">
        <f>SUM(F15:F23)</f>
        <v>2642822.16</v>
      </c>
    </row>
    <row r="15" spans="1:7" ht="31.5">
      <c r="A15" s="93" t="s">
        <v>76</v>
      </c>
      <c r="B15" s="191" t="s">
        <v>128</v>
      </c>
      <c r="C15" s="186">
        <v>100</v>
      </c>
      <c r="D15" s="185">
        <v>575735.1</v>
      </c>
      <c r="E15" s="185">
        <v>536298.1</v>
      </c>
      <c r="F15" s="185">
        <v>551873.1</v>
      </c>
    </row>
    <row r="16" spans="1:7" ht="63.75" customHeight="1">
      <c r="A16" s="126" t="s">
        <v>77</v>
      </c>
      <c r="B16" s="191"/>
      <c r="C16" s="186"/>
      <c r="D16" s="185"/>
      <c r="E16" s="185"/>
      <c r="F16" s="185"/>
    </row>
    <row r="17" spans="1:8" s="91" customFormat="1" ht="48.75" customHeight="1">
      <c r="A17" s="139" t="s">
        <v>271</v>
      </c>
      <c r="B17" s="157" t="s">
        <v>128</v>
      </c>
      <c r="C17" s="158">
        <v>800</v>
      </c>
      <c r="D17" s="156">
        <v>15.5</v>
      </c>
      <c r="E17" s="156"/>
      <c r="F17" s="156"/>
    </row>
    <row r="18" spans="1:8" ht="31.5">
      <c r="A18" s="93" t="s">
        <v>78</v>
      </c>
      <c r="B18" s="191" t="s">
        <v>129</v>
      </c>
      <c r="C18" s="186">
        <v>100</v>
      </c>
      <c r="D18" s="185">
        <v>2329176.48</v>
      </c>
      <c r="E18" s="185">
        <v>1806078.46</v>
      </c>
      <c r="F18" s="185">
        <v>1786404.06</v>
      </c>
    </row>
    <row r="19" spans="1:8" ht="63.75" customHeight="1">
      <c r="A19" s="126" t="s">
        <v>77</v>
      </c>
      <c r="B19" s="191"/>
      <c r="C19" s="186"/>
      <c r="D19" s="185"/>
      <c r="E19" s="185"/>
      <c r="F19" s="185"/>
    </row>
    <row r="20" spans="1:8" ht="31.5">
      <c r="A20" s="93" t="s">
        <v>78</v>
      </c>
      <c r="B20" s="191" t="s">
        <v>129</v>
      </c>
      <c r="C20" s="186">
        <v>200</v>
      </c>
      <c r="D20" s="185">
        <v>524313.05000000005</v>
      </c>
      <c r="E20" s="185">
        <v>281787</v>
      </c>
      <c r="F20" s="185">
        <v>294545</v>
      </c>
    </row>
    <row r="21" spans="1:8" ht="31.5">
      <c r="A21" s="126" t="s">
        <v>79</v>
      </c>
      <c r="B21" s="191"/>
      <c r="C21" s="186"/>
      <c r="D21" s="185"/>
      <c r="E21" s="185"/>
      <c r="F21" s="185"/>
      <c r="H21" s="17"/>
    </row>
    <row r="22" spans="1:8" ht="31.5">
      <c r="A22" s="93" t="s">
        <v>78</v>
      </c>
      <c r="B22" s="191" t="s">
        <v>129</v>
      </c>
      <c r="C22" s="186">
        <v>800</v>
      </c>
      <c r="D22" s="185">
        <v>7503.18</v>
      </c>
      <c r="E22" s="185">
        <v>10000</v>
      </c>
      <c r="F22" s="185">
        <v>10000</v>
      </c>
    </row>
    <row r="23" spans="1:8" ht="15.75">
      <c r="A23" s="126" t="s">
        <v>80</v>
      </c>
      <c r="B23" s="191"/>
      <c r="C23" s="186"/>
      <c r="D23" s="185"/>
      <c r="E23" s="185"/>
      <c r="F23" s="185"/>
      <c r="H23" s="17"/>
    </row>
    <row r="24" spans="1:8" s="21" customFormat="1" ht="31.5">
      <c r="A24" s="127" t="s">
        <v>166</v>
      </c>
      <c r="B24" s="60" t="s">
        <v>173</v>
      </c>
      <c r="C24" s="61"/>
      <c r="D24" s="128">
        <f>SUM(D25:D30)</f>
        <v>420918.56</v>
      </c>
      <c r="E24" s="62">
        <f>SUM(E25:E30)</f>
        <v>350000</v>
      </c>
      <c r="F24" s="62">
        <f>SUM(F25:F30)</f>
        <v>350000</v>
      </c>
    </row>
    <row r="25" spans="1:8" s="21" customFormat="1" ht="31.5">
      <c r="A25" s="93" t="s">
        <v>110</v>
      </c>
      <c r="B25" s="191" t="s">
        <v>135</v>
      </c>
      <c r="C25" s="186">
        <v>800</v>
      </c>
      <c r="D25" s="185">
        <f>SUM('Приложение 5'!G31:G32)</f>
        <v>2888</v>
      </c>
      <c r="E25" s="185">
        <v>4000</v>
      </c>
      <c r="F25" s="185">
        <v>4000</v>
      </c>
    </row>
    <row r="26" spans="1:8" s="21" customFormat="1" ht="31.5">
      <c r="A26" s="126" t="s">
        <v>79</v>
      </c>
      <c r="B26" s="191"/>
      <c r="C26" s="186"/>
      <c r="D26" s="185"/>
      <c r="E26" s="185"/>
      <c r="F26" s="185"/>
    </row>
    <row r="27" spans="1:8" s="21" customFormat="1" ht="31.5">
      <c r="A27" s="93" t="s">
        <v>111</v>
      </c>
      <c r="B27" s="191" t="s">
        <v>136</v>
      </c>
      <c r="C27" s="186">
        <v>200</v>
      </c>
      <c r="D27" s="183">
        <v>405030.56</v>
      </c>
      <c r="E27" s="185">
        <v>333000</v>
      </c>
      <c r="F27" s="185">
        <v>333000</v>
      </c>
    </row>
    <row r="28" spans="1:8" s="21" customFormat="1" ht="31.5">
      <c r="A28" s="126" t="s">
        <v>79</v>
      </c>
      <c r="B28" s="191"/>
      <c r="C28" s="186"/>
      <c r="D28" s="184"/>
      <c r="E28" s="185"/>
      <c r="F28" s="185"/>
    </row>
    <row r="29" spans="1:8" s="21" customFormat="1" ht="31.5">
      <c r="A29" s="93" t="s">
        <v>118</v>
      </c>
      <c r="B29" s="179" t="s">
        <v>137</v>
      </c>
      <c r="C29" s="181">
        <v>200</v>
      </c>
      <c r="D29" s="183">
        <f>SUM('Приложение 5'!G35:G36)</f>
        <v>13000</v>
      </c>
      <c r="E29" s="183">
        <v>13000</v>
      </c>
      <c r="F29" s="183">
        <v>13000</v>
      </c>
    </row>
    <row r="30" spans="1:8" s="21" customFormat="1" ht="31.5">
      <c r="A30" s="126" t="s">
        <v>79</v>
      </c>
      <c r="B30" s="180"/>
      <c r="C30" s="182"/>
      <c r="D30" s="184"/>
      <c r="E30" s="184"/>
      <c r="F30" s="184"/>
    </row>
    <row r="31" spans="1:8" s="21" customFormat="1" ht="47.25">
      <c r="A31" s="129" t="s">
        <v>165</v>
      </c>
      <c r="B31" s="60" t="s">
        <v>172</v>
      </c>
      <c r="C31" s="61"/>
      <c r="D31" s="128">
        <f>SUM(D32)</f>
        <v>0</v>
      </c>
      <c r="E31" s="62">
        <f>SUM(E32)</f>
        <v>12758.6</v>
      </c>
      <c r="F31" s="62">
        <f>SUM(F32)</f>
        <v>0</v>
      </c>
    </row>
    <row r="32" spans="1:8" ht="66" customHeight="1">
      <c r="A32" s="130" t="s">
        <v>112</v>
      </c>
      <c r="B32" s="191" t="s">
        <v>134</v>
      </c>
      <c r="C32" s="186">
        <v>500</v>
      </c>
      <c r="D32" s="190">
        <f>SUM('Приложение 5'!G28:G29)</f>
        <v>0</v>
      </c>
      <c r="E32" s="185">
        <v>12758.6</v>
      </c>
      <c r="F32" s="185"/>
    </row>
    <row r="33" spans="1:7" ht="0.75" hidden="1" customHeight="1">
      <c r="A33" s="131"/>
      <c r="B33" s="191"/>
      <c r="C33" s="186"/>
      <c r="D33" s="190"/>
      <c r="E33" s="185"/>
      <c r="F33" s="185"/>
    </row>
    <row r="34" spans="1:7" ht="47.25">
      <c r="A34" s="124" t="s">
        <v>181</v>
      </c>
      <c r="B34" s="132" t="s">
        <v>182</v>
      </c>
      <c r="C34" s="133"/>
      <c r="D34" s="134">
        <f>SUM(D35)</f>
        <v>66236</v>
      </c>
      <c r="E34" s="134">
        <f>SUM(E35)</f>
        <v>38400</v>
      </c>
      <c r="F34" s="134">
        <f>SUM(F35)</f>
        <v>38400</v>
      </c>
    </row>
    <row r="35" spans="1:7" ht="31.5">
      <c r="A35" s="93" t="s">
        <v>89</v>
      </c>
      <c r="B35" s="191" t="s">
        <v>138</v>
      </c>
      <c r="C35" s="186">
        <v>300</v>
      </c>
      <c r="D35" s="185">
        <f>SUM('Приложение 5'!G69:G70)</f>
        <v>66236</v>
      </c>
      <c r="E35" s="185">
        <v>38400</v>
      </c>
      <c r="F35" s="185">
        <v>38400</v>
      </c>
    </row>
    <row r="36" spans="1:7" ht="16.5" customHeight="1">
      <c r="A36" s="126" t="s">
        <v>90</v>
      </c>
      <c r="B36" s="191"/>
      <c r="C36" s="186"/>
      <c r="D36" s="185"/>
      <c r="E36" s="185"/>
      <c r="F36" s="185"/>
    </row>
    <row r="37" spans="1:7" s="20" customFormat="1" ht="18" customHeight="1">
      <c r="A37" s="124" t="s">
        <v>126</v>
      </c>
      <c r="B37" s="60" t="s">
        <v>184</v>
      </c>
      <c r="C37" s="124"/>
      <c r="D37" s="125">
        <f t="shared" ref="D37:F38" si="0">SUM(D38)</f>
        <v>178441.46</v>
      </c>
      <c r="E37" s="125">
        <f t="shared" si="0"/>
        <v>50000</v>
      </c>
      <c r="F37" s="125">
        <f t="shared" si="0"/>
        <v>50000</v>
      </c>
      <c r="G37" s="121"/>
    </row>
    <row r="38" spans="1:7" s="20" customFormat="1" ht="31.5">
      <c r="A38" s="124" t="s">
        <v>183</v>
      </c>
      <c r="B38" s="60" t="s">
        <v>185</v>
      </c>
      <c r="C38" s="124"/>
      <c r="D38" s="125">
        <f t="shared" si="0"/>
        <v>178441.46</v>
      </c>
      <c r="E38" s="125">
        <f t="shared" si="0"/>
        <v>50000</v>
      </c>
      <c r="F38" s="125">
        <f t="shared" si="0"/>
        <v>50000</v>
      </c>
    </row>
    <row r="39" spans="1:7" ht="31.5">
      <c r="A39" s="93" t="s">
        <v>85</v>
      </c>
      <c r="B39" s="191" t="s">
        <v>130</v>
      </c>
      <c r="C39" s="186">
        <v>200</v>
      </c>
      <c r="D39" s="185">
        <f>SUM('Приложение 5'!G46:G47)</f>
        <v>178441.46</v>
      </c>
      <c r="E39" s="185">
        <v>50000</v>
      </c>
      <c r="F39" s="185">
        <v>50000</v>
      </c>
    </row>
    <row r="40" spans="1:7" ht="31.5">
      <c r="A40" s="126" t="s">
        <v>79</v>
      </c>
      <c r="B40" s="191"/>
      <c r="C40" s="186"/>
      <c r="D40" s="185"/>
      <c r="E40" s="185"/>
      <c r="F40" s="185"/>
    </row>
    <row r="41" spans="1:7" s="31" customFormat="1" ht="15.75">
      <c r="A41" s="124" t="s">
        <v>186</v>
      </c>
      <c r="B41" s="60" t="s">
        <v>187</v>
      </c>
      <c r="C41" s="61"/>
      <c r="D41" s="135">
        <f>D42+D45</f>
        <v>682897.29</v>
      </c>
      <c r="E41" s="135">
        <f>E42+E45</f>
        <v>553300</v>
      </c>
      <c r="F41" s="135">
        <f t="shared" ref="E41:F41" si="1">F42+F45</f>
        <v>553300</v>
      </c>
      <c r="G41" s="147"/>
    </row>
    <row r="42" spans="1:7" s="30" customFormat="1" ht="31.5">
      <c r="A42" s="124" t="s">
        <v>188</v>
      </c>
      <c r="B42" s="60" t="s">
        <v>189</v>
      </c>
      <c r="C42" s="61"/>
      <c r="D42" s="135">
        <f>SUM(D43)</f>
        <v>537905.01</v>
      </c>
      <c r="E42" s="135">
        <f>SUM(E43)</f>
        <v>503300</v>
      </c>
      <c r="F42" s="135">
        <f>SUM(F43)</f>
        <v>503300</v>
      </c>
    </row>
    <row r="43" spans="1:7" ht="33" customHeight="1">
      <c r="A43" s="93" t="s">
        <v>87</v>
      </c>
      <c r="B43" s="191" t="s">
        <v>131</v>
      </c>
      <c r="C43" s="186">
        <v>200</v>
      </c>
      <c r="D43" s="185">
        <v>537905.01</v>
      </c>
      <c r="E43" s="185">
        <v>503300</v>
      </c>
      <c r="F43" s="185">
        <v>503300</v>
      </c>
    </row>
    <row r="44" spans="1:7" ht="31.5">
      <c r="A44" s="126" t="s">
        <v>79</v>
      </c>
      <c r="B44" s="191"/>
      <c r="C44" s="186"/>
      <c r="D44" s="185"/>
      <c r="E44" s="185"/>
      <c r="F44" s="185"/>
    </row>
    <row r="45" spans="1:7" s="30" customFormat="1" ht="32.25" customHeight="1">
      <c r="A45" s="124" t="s">
        <v>190</v>
      </c>
      <c r="B45" s="60" t="s">
        <v>191</v>
      </c>
      <c r="C45" s="61"/>
      <c r="D45" s="135">
        <f>SUM(D46)</f>
        <v>144992.28</v>
      </c>
      <c r="E45" s="135">
        <f>SUM(E46)</f>
        <v>50000</v>
      </c>
      <c r="F45" s="135">
        <f>SUM(F46)</f>
        <v>50000</v>
      </c>
    </row>
    <row r="46" spans="1:7" ht="31.5">
      <c r="A46" s="93" t="s">
        <v>115</v>
      </c>
      <c r="B46" s="191" t="s">
        <v>132</v>
      </c>
      <c r="C46" s="186">
        <v>200</v>
      </c>
      <c r="D46" s="185">
        <v>144992.28</v>
      </c>
      <c r="E46" s="185">
        <v>50000</v>
      </c>
      <c r="F46" s="185">
        <v>50000</v>
      </c>
    </row>
    <row r="47" spans="1:7" ht="31.5">
      <c r="A47" s="126" t="s">
        <v>79</v>
      </c>
      <c r="B47" s="191"/>
      <c r="C47" s="186"/>
      <c r="D47" s="185"/>
      <c r="E47" s="185"/>
      <c r="F47" s="185"/>
    </row>
    <row r="48" spans="1:7" s="24" customFormat="1" ht="31.5">
      <c r="A48" s="136" t="s">
        <v>127</v>
      </c>
      <c r="B48" s="137" t="s">
        <v>192</v>
      </c>
      <c r="C48" s="136"/>
      <c r="D48" s="138">
        <f>D49+D52+D63+D66</f>
        <v>3896692.2700000005</v>
      </c>
      <c r="E48" s="138">
        <f t="shared" ref="E48:F48" si="2">E49+E52+E63+E66</f>
        <v>3014503.91</v>
      </c>
      <c r="F48" s="138">
        <f t="shared" si="2"/>
        <v>3014503.91</v>
      </c>
    </row>
    <row r="49" spans="1:6" s="21" customFormat="1" ht="31.5">
      <c r="A49" s="124" t="s">
        <v>193</v>
      </c>
      <c r="B49" s="60" t="s">
        <v>194</v>
      </c>
      <c r="C49" s="61"/>
      <c r="D49" s="62">
        <f>SUM(D50)</f>
        <v>3000</v>
      </c>
      <c r="E49" s="62">
        <f>SUM(E50)</f>
        <v>3000</v>
      </c>
      <c r="F49" s="62">
        <f>SUM(F50)</f>
        <v>3000</v>
      </c>
    </row>
    <row r="50" spans="1:6" ht="29.25" customHeight="1">
      <c r="A50" s="93" t="s">
        <v>116</v>
      </c>
      <c r="B50" s="191" t="s">
        <v>133</v>
      </c>
      <c r="C50" s="186">
        <v>200</v>
      </c>
      <c r="D50" s="185">
        <f>SUM('Приложение 5'!G74:G75)</f>
        <v>3000</v>
      </c>
      <c r="E50" s="185">
        <v>3000</v>
      </c>
      <c r="F50" s="185">
        <v>3000</v>
      </c>
    </row>
    <row r="51" spans="1:6" ht="31.5">
      <c r="A51" s="126" t="s">
        <v>79</v>
      </c>
      <c r="B51" s="191"/>
      <c r="C51" s="186"/>
      <c r="D51" s="185"/>
      <c r="E51" s="185"/>
      <c r="F51" s="185"/>
    </row>
    <row r="52" spans="1:6" s="21" customFormat="1" ht="32.25" customHeight="1">
      <c r="A52" s="124" t="s">
        <v>195</v>
      </c>
      <c r="B52" s="60" t="s">
        <v>196</v>
      </c>
      <c r="C52" s="61"/>
      <c r="D52" s="62">
        <f>SUM(D53:D62)</f>
        <v>2877810.8400000003</v>
      </c>
      <c r="E52" s="62">
        <f>SUM(E53:E62)</f>
        <v>2269654.84</v>
      </c>
      <c r="F52" s="62">
        <f>SUM(F53:F62)</f>
        <v>2269654.84</v>
      </c>
    </row>
    <row r="53" spans="1:6" ht="31.5">
      <c r="A53" s="93" t="s">
        <v>95</v>
      </c>
      <c r="B53" s="191" t="s">
        <v>139</v>
      </c>
      <c r="C53" s="186">
        <v>100</v>
      </c>
      <c r="D53" s="185">
        <f>SUM('Приложение 5'!G79:G80)</f>
        <v>1344465.42</v>
      </c>
      <c r="E53" s="185">
        <v>1350765.42</v>
      </c>
      <c r="F53" s="185">
        <v>1350765.42</v>
      </c>
    </row>
    <row r="54" spans="1:6" ht="62.25" customHeight="1">
      <c r="A54" s="126" t="s">
        <v>77</v>
      </c>
      <c r="B54" s="191"/>
      <c r="C54" s="186"/>
      <c r="D54" s="185"/>
      <c r="E54" s="185"/>
      <c r="F54" s="185"/>
    </row>
    <row r="55" spans="1:6" ht="31.5">
      <c r="A55" s="93" t="s">
        <v>95</v>
      </c>
      <c r="B55" s="191" t="s">
        <v>139</v>
      </c>
      <c r="C55" s="186">
        <v>200</v>
      </c>
      <c r="D55" s="185">
        <f>SUM('Приложение 5'!G81:G82)</f>
        <v>1256377.78</v>
      </c>
      <c r="E55" s="185">
        <v>867589.42</v>
      </c>
      <c r="F55" s="185">
        <v>867589.42</v>
      </c>
    </row>
    <row r="56" spans="1:6" ht="31.5">
      <c r="A56" s="126" t="s">
        <v>79</v>
      </c>
      <c r="B56" s="191"/>
      <c r="C56" s="186"/>
      <c r="D56" s="185"/>
      <c r="E56" s="185"/>
      <c r="F56" s="185"/>
    </row>
    <row r="57" spans="1:6" ht="31.5">
      <c r="A57" s="93" t="s">
        <v>95</v>
      </c>
      <c r="B57" s="191" t="s">
        <v>139</v>
      </c>
      <c r="C57" s="186">
        <v>800</v>
      </c>
      <c r="D57" s="185">
        <f>SUM('Приложение 5'!G83:G84)</f>
        <v>61659.64</v>
      </c>
      <c r="E57" s="185">
        <v>51300</v>
      </c>
      <c r="F57" s="185">
        <v>51300</v>
      </c>
    </row>
    <row r="58" spans="1:6" ht="15.75">
      <c r="A58" s="126" t="s">
        <v>80</v>
      </c>
      <c r="B58" s="191"/>
      <c r="C58" s="186"/>
      <c r="D58" s="185"/>
      <c r="E58" s="185"/>
      <c r="F58" s="185"/>
    </row>
    <row r="59" spans="1:6" ht="78.75">
      <c r="A59" s="93" t="s">
        <v>123</v>
      </c>
      <c r="B59" s="179" t="s">
        <v>140</v>
      </c>
      <c r="C59" s="181">
        <v>100</v>
      </c>
      <c r="D59" s="183">
        <f>SUM('Приложение 5'!G85:G86)</f>
        <v>208908</v>
      </c>
      <c r="E59" s="183" t="s">
        <v>119</v>
      </c>
      <c r="F59" s="183" t="s">
        <v>119</v>
      </c>
    </row>
    <row r="60" spans="1:6" ht="62.25" customHeight="1">
      <c r="A60" s="126" t="s">
        <v>77</v>
      </c>
      <c r="B60" s="180"/>
      <c r="C60" s="182"/>
      <c r="D60" s="184"/>
      <c r="E60" s="184"/>
      <c r="F60" s="184"/>
    </row>
    <row r="61" spans="1:6" ht="65.25" customHeight="1">
      <c r="A61" s="93" t="s">
        <v>124</v>
      </c>
      <c r="B61" s="179" t="s">
        <v>141</v>
      </c>
      <c r="C61" s="181">
        <v>100</v>
      </c>
      <c r="D61" s="183">
        <f>SUM('Приложение 5'!G87:G88)</f>
        <v>6400</v>
      </c>
      <c r="E61" s="183" t="s">
        <v>119</v>
      </c>
      <c r="F61" s="183" t="s">
        <v>119</v>
      </c>
    </row>
    <row r="62" spans="1:6" ht="62.25" customHeight="1">
      <c r="A62" s="126" t="s">
        <v>77</v>
      </c>
      <c r="B62" s="180"/>
      <c r="C62" s="182"/>
      <c r="D62" s="184"/>
      <c r="E62" s="184"/>
      <c r="F62" s="184"/>
    </row>
    <row r="63" spans="1:6" s="21" customFormat="1" ht="30" customHeight="1">
      <c r="A63" s="124" t="s">
        <v>197</v>
      </c>
      <c r="B63" s="60" t="s">
        <v>198</v>
      </c>
      <c r="C63" s="61"/>
      <c r="D63" s="62">
        <f>SUM(D64)</f>
        <v>3000</v>
      </c>
      <c r="E63" s="62">
        <f>SUM(E64)</f>
        <v>3000</v>
      </c>
      <c r="F63" s="62">
        <f>SUM(F64)</f>
        <v>3000</v>
      </c>
    </row>
    <row r="64" spans="1:6" ht="32.25" customHeight="1">
      <c r="A64" s="93" t="s">
        <v>117</v>
      </c>
      <c r="B64" s="191" t="s">
        <v>142</v>
      </c>
      <c r="C64" s="186">
        <v>200</v>
      </c>
      <c r="D64" s="185">
        <f>SUM('Приложение 5'!G100:G101)</f>
        <v>3000</v>
      </c>
      <c r="E64" s="185">
        <v>3000</v>
      </c>
      <c r="F64" s="185">
        <v>3000</v>
      </c>
    </row>
    <row r="65" spans="1:8" ht="31.5">
      <c r="A65" s="126" t="s">
        <v>79</v>
      </c>
      <c r="B65" s="191"/>
      <c r="C65" s="186"/>
      <c r="D65" s="185"/>
      <c r="E65" s="185"/>
      <c r="F65" s="185"/>
    </row>
    <row r="66" spans="1:8" s="21" customFormat="1" ht="31.5" customHeight="1">
      <c r="A66" s="124" t="s">
        <v>199</v>
      </c>
      <c r="B66" s="60" t="s">
        <v>200</v>
      </c>
      <c r="C66" s="61"/>
      <c r="D66" s="62">
        <f>SUM(D67:D74)</f>
        <v>1012881.4299999999</v>
      </c>
      <c r="E66" s="62">
        <f>SUM(E71:E74)</f>
        <v>738849.07000000007</v>
      </c>
      <c r="F66" s="62">
        <f>SUM(F71:F74)</f>
        <v>738849.07000000007</v>
      </c>
      <c r="G66" s="17"/>
    </row>
    <row r="67" spans="1:8" s="94" customFormat="1" ht="32.25" customHeight="1">
      <c r="A67" s="93" t="s">
        <v>222</v>
      </c>
      <c r="B67" s="179" t="s">
        <v>223</v>
      </c>
      <c r="C67" s="181">
        <v>100</v>
      </c>
      <c r="D67" s="183">
        <f>SUM('Приложение 5'!G90:G91)</f>
        <v>261374.25</v>
      </c>
      <c r="E67" s="198">
        <v>0</v>
      </c>
      <c r="F67" s="198">
        <v>0</v>
      </c>
    </row>
    <row r="68" spans="1:8" s="94" customFormat="1" ht="32.25" customHeight="1">
      <c r="A68" s="126" t="s">
        <v>77</v>
      </c>
      <c r="B68" s="180"/>
      <c r="C68" s="182"/>
      <c r="D68" s="184"/>
      <c r="E68" s="199"/>
      <c r="F68" s="199"/>
    </row>
    <row r="69" spans="1:8" s="94" customFormat="1" ht="32.25" customHeight="1">
      <c r="A69" s="93" t="s">
        <v>224</v>
      </c>
      <c r="B69" s="179" t="s">
        <v>225</v>
      </c>
      <c r="C69" s="181">
        <v>100</v>
      </c>
      <c r="D69" s="183">
        <f>SUM('Приложение 5'!G92:G93)</f>
        <v>13756.54</v>
      </c>
      <c r="E69" s="198">
        <v>0</v>
      </c>
      <c r="F69" s="198">
        <v>0</v>
      </c>
    </row>
    <row r="70" spans="1:8" s="94" customFormat="1" ht="32.25" customHeight="1">
      <c r="A70" s="126" t="s">
        <v>77</v>
      </c>
      <c r="B70" s="180"/>
      <c r="C70" s="182"/>
      <c r="D70" s="184"/>
      <c r="E70" s="199"/>
      <c r="F70" s="199"/>
    </row>
    <row r="71" spans="1:8" s="32" customFormat="1" ht="33" customHeight="1">
      <c r="A71" s="93" t="s">
        <v>201</v>
      </c>
      <c r="B71" s="191" t="s">
        <v>202</v>
      </c>
      <c r="C71" s="181">
        <v>100</v>
      </c>
      <c r="D71" s="183">
        <f>SUM('Приложение 5'!G94:G95)</f>
        <v>440411.38</v>
      </c>
      <c r="E71" s="183">
        <v>451116.44</v>
      </c>
      <c r="F71" s="183">
        <v>451116.44</v>
      </c>
    </row>
    <row r="72" spans="1:8" s="32" customFormat="1" ht="63.75" customHeight="1">
      <c r="A72" s="126" t="s">
        <v>77</v>
      </c>
      <c r="B72" s="191"/>
      <c r="C72" s="182"/>
      <c r="D72" s="184"/>
      <c r="E72" s="184"/>
      <c r="F72" s="184"/>
    </row>
    <row r="73" spans="1:8" s="21" customFormat="1" ht="33" customHeight="1">
      <c r="A73" s="93" t="s">
        <v>201</v>
      </c>
      <c r="B73" s="191" t="s">
        <v>202</v>
      </c>
      <c r="C73" s="186">
        <v>200</v>
      </c>
      <c r="D73" s="185">
        <f>SUM('Приложение 5'!G96:G97)</f>
        <v>297339.26</v>
      </c>
      <c r="E73" s="185">
        <v>287732.63</v>
      </c>
      <c r="F73" s="185">
        <v>287732.63</v>
      </c>
    </row>
    <row r="74" spans="1:8" s="21" customFormat="1" ht="31.5">
      <c r="A74" s="126" t="s">
        <v>79</v>
      </c>
      <c r="B74" s="191"/>
      <c r="C74" s="186"/>
      <c r="D74" s="185"/>
      <c r="E74" s="185"/>
      <c r="F74" s="185"/>
    </row>
    <row r="75" spans="1:8" s="21" customFormat="1" ht="35.25" customHeight="1">
      <c r="A75" s="127" t="s">
        <v>174</v>
      </c>
      <c r="B75" s="60" t="s">
        <v>175</v>
      </c>
      <c r="C75" s="61"/>
      <c r="D75" s="62">
        <f>SUM(D76)</f>
        <v>2007405.3599999999</v>
      </c>
      <c r="E75" s="62">
        <f>SUM(E76)</f>
        <v>632943</v>
      </c>
      <c r="F75" s="62">
        <f>SUM(F76)</f>
        <v>632943</v>
      </c>
      <c r="G75" s="17"/>
    </row>
    <row r="76" spans="1:8" s="21" customFormat="1" ht="29.25" customHeight="1">
      <c r="A76" s="124" t="s">
        <v>176</v>
      </c>
      <c r="B76" s="60" t="s">
        <v>177</v>
      </c>
      <c r="C76" s="61"/>
      <c r="D76" s="62">
        <f>D77+D79+D80+D82+D84+D86+D88+D89+D90+D92</f>
        <v>2007405.3599999999</v>
      </c>
      <c r="E76" s="62">
        <f>SUM(E77:E92)</f>
        <v>632943</v>
      </c>
      <c r="F76" s="62">
        <f>SUM(F77:F92)</f>
        <v>632943</v>
      </c>
      <c r="H76" s="17"/>
    </row>
    <row r="77" spans="1:8" s="21" customFormat="1" ht="30" customHeight="1">
      <c r="A77" s="93" t="s">
        <v>83</v>
      </c>
      <c r="B77" s="191" t="s">
        <v>178</v>
      </c>
      <c r="C77" s="186">
        <v>100</v>
      </c>
      <c r="D77" s="185">
        <v>78220</v>
      </c>
      <c r="E77" s="185">
        <v>80220</v>
      </c>
      <c r="F77" s="185">
        <v>80220</v>
      </c>
      <c r="G77" s="17"/>
    </row>
    <row r="78" spans="1:8" s="21" customFormat="1" ht="77.25" customHeight="1">
      <c r="A78" s="126" t="s">
        <v>77</v>
      </c>
      <c r="B78" s="191"/>
      <c r="C78" s="186"/>
      <c r="D78" s="185"/>
      <c r="E78" s="185"/>
      <c r="F78" s="185"/>
    </row>
    <row r="79" spans="1:8" s="91" customFormat="1" ht="34.5" customHeight="1">
      <c r="A79" s="139" t="s">
        <v>79</v>
      </c>
      <c r="B79" s="157" t="s">
        <v>178</v>
      </c>
      <c r="C79" s="158">
        <v>200</v>
      </c>
      <c r="D79" s="156">
        <v>2000</v>
      </c>
      <c r="E79" s="156"/>
      <c r="F79" s="156"/>
    </row>
    <row r="80" spans="1:8" ht="47.25">
      <c r="A80" s="93" t="s">
        <v>179</v>
      </c>
      <c r="B80" s="191" t="s">
        <v>180</v>
      </c>
      <c r="C80" s="186">
        <v>200</v>
      </c>
      <c r="D80" s="185">
        <f>SUM('Приложение 5'!G25:G26)</f>
        <v>0</v>
      </c>
      <c r="E80" s="185">
        <v>0</v>
      </c>
      <c r="F80" s="185">
        <v>0</v>
      </c>
    </row>
    <row r="81" spans="1:8" ht="31.5" customHeight="1">
      <c r="A81" s="126" t="s">
        <v>79</v>
      </c>
      <c r="B81" s="191"/>
      <c r="C81" s="186"/>
      <c r="D81" s="185"/>
      <c r="E81" s="185"/>
      <c r="F81" s="185"/>
    </row>
    <row r="82" spans="1:8" s="91" customFormat="1" ht="31.5">
      <c r="A82" s="93" t="s">
        <v>227</v>
      </c>
      <c r="B82" s="179" t="s">
        <v>226</v>
      </c>
      <c r="C82" s="181">
        <v>200</v>
      </c>
      <c r="D82" s="183">
        <v>152720</v>
      </c>
      <c r="E82" s="183">
        <v>0</v>
      </c>
      <c r="F82" s="183">
        <v>0</v>
      </c>
    </row>
    <row r="83" spans="1:8" s="91" customFormat="1" ht="31.5">
      <c r="A83" s="126" t="s">
        <v>79</v>
      </c>
      <c r="B83" s="180"/>
      <c r="C83" s="182"/>
      <c r="D83" s="184"/>
      <c r="E83" s="184"/>
      <c r="F83" s="184"/>
    </row>
    <row r="84" spans="1:8" s="91" customFormat="1" ht="48.75" customHeight="1">
      <c r="A84" s="139" t="s">
        <v>235</v>
      </c>
      <c r="B84" s="179" t="s">
        <v>232</v>
      </c>
      <c r="C84" s="181">
        <v>200</v>
      </c>
      <c r="D84" s="183">
        <f>SUM('Приложение 5'!G50:G51)</f>
        <v>824185.97</v>
      </c>
      <c r="E84" s="183">
        <v>315616</v>
      </c>
      <c r="F84" s="183">
        <v>315616</v>
      </c>
    </row>
    <row r="85" spans="1:8" s="91" customFormat="1" ht="31.5">
      <c r="A85" s="139" t="s">
        <v>79</v>
      </c>
      <c r="B85" s="180"/>
      <c r="C85" s="182"/>
      <c r="D85" s="184"/>
      <c r="E85" s="184"/>
      <c r="F85" s="184"/>
    </row>
    <row r="86" spans="1:8" s="91" customFormat="1" ht="63">
      <c r="A86" s="93" t="s">
        <v>234</v>
      </c>
      <c r="B86" s="179" t="s">
        <v>233</v>
      </c>
      <c r="C86" s="181">
        <v>200</v>
      </c>
      <c r="D86" s="183">
        <f>SUM('Приложение 5'!G52:G52)</f>
        <v>463450</v>
      </c>
      <c r="E86" s="183">
        <v>237107</v>
      </c>
      <c r="F86" s="183">
        <v>237107</v>
      </c>
      <c r="H86" s="17"/>
    </row>
    <row r="87" spans="1:8" s="91" customFormat="1" ht="31.5">
      <c r="A87" s="139" t="s">
        <v>79</v>
      </c>
      <c r="B87" s="180"/>
      <c r="C87" s="182"/>
      <c r="D87" s="184"/>
      <c r="E87" s="184"/>
      <c r="F87" s="184"/>
    </row>
    <row r="88" spans="1:8" s="91" customFormat="1" ht="19.5" customHeight="1">
      <c r="A88" s="140" t="s">
        <v>246</v>
      </c>
      <c r="B88" s="150" t="s">
        <v>247</v>
      </c>
      <c r="C88" s="142">
        <v>200</v>
      </c>
      <c r="D88" s="143">
        <v>75829.39</v>
      </c>
      <c r="E88" s="143"/>
      <c r="F88" s="143"/>
    </row>
    <row r="89" spans="1:8" s="91" customFormat="1" ht="36" customHeight="1">
      <c r="A89" s="144" t="s">
        <v>270</v>
      </c>
      <c r="B89" s="141" t="s">
        <v>247</v>
      </c>
      <c r="C89" s="149">
        <v>800</v>
      </c>
      <c r="D89" s="148"/>
      <c r="E89" s="148"/>
      <c r="F89" s="148"/>
    </row>
    <row r="90" spans="1:8" s="91" customFormat="1" ht="31.5">
      <c r="A90" s="144" t="s">
        <v>266</v>
      </c>
      <c r="B90" s="179" t="s">
        <v>268</v>
      </c>
      <c r="C90" s="181">
        <v>200</v>
      </c>
      <c r="D90" s="183">
        <v>300000</v>
      </c>
      <c r="E90" s="183"/>
      <c r="F90" s="183"/>
    </row>
    <row r="91" spans="1:8" s="91" customFormat="1" ht="31.5">
      <c r="A91" s="145" t="s">
        <v>79</v>
      </c>
      <c r="B91" s="180"/>
      <c r="C91" s="182"/>
      <c r="D91" s="184"/>
      <c r="E91" s="184"/>
      <c r="F91" s="184"/>
    </row>
    <row r="92" spans="1:8" s="91" customFormat="1" ht="15.75">
      <c r="A92" s="93" t="s">
        <v>267</v>
      </c>
      <c r="B92" s="179" t="s">
        <v>269</v>
      </c>
      <c r="C92" s="181">
        <v>200</v>
      </c>
      <c r="D92" s="183">
        <v>111000</v>
      </c>
      <c r="E92" s="183"/>
      <c r="F92" s="183"/>
    </row>
    <row r="93" spans="1:8" s="91" customFormat="1" ht="31.5">
      <c r="A93" s="126" t="s">
        <v>79</v>
      </c>
      <c r="B93" s="180"/>
      <c r="C93" s="182"/>
      <c r="D93" s="184"/>
      <c r="E93" s="184"/>
      <c r="F93" s="184"/>
    </row>
    <row r="94" spans="1:8" ht="15.75">
      <c r="A94" s="124" t="s">
        <v>97</v>
      </c>
      <c r="B94" s="122"/>
      <c r="C94" s="123"/>
      <c r="D94" s="62">
        <f>D12+D75</f>
        <v>10689334.25</v>
      </c>
      <c r="E94" s="62">
        <f>E12+E75</f>
        <v>7286069.0700000003</v>
      </c>
      <c r="F94" s="62">
        <f>F12+F75</f>
        <v>7281969.0700000003</v>
      </c>
      <c r="G94" s="17"/>
      <c r="H94" s="17"/>
    </row>
    <row r="95" spans="1:8" ht="15" customHeight="1">
      <c r="D95" s="72"/>
      <c r="E95" s="72"/>
      <c r="F95" s="72"/>
    </row>
    <row r="96" spans="1:8" ht="15" customHeight="1">
      <c r="D96" s="72"/>
      <c r="F96" s="72"/>
    </row>
    <row r="97" ht="15" customHeight="1"/>
    <row r="98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7" ht="15" customHeight="1"/>
    <row r="108" ht="15" customHeight="1"/>
  </sheetData>
  <mergeCells count="163">
    <mergeCell ref="B84:B85"/>
    <mergeCell ref="C84:C85"/>
    <mergeCell ref="D84:D85"/>
    <mergeCell ref="B86:B87"/>
    <mergeCell ref="C86:C87"/>
    <mergeCell ref="D86:D87"/>
    <mergeCell ref="F86:F87"/>
    <mergeCell ref="E86:E87"/>
    <mergeCell ref="F84:F85"/>
    <mergeCell ref="E84:E85"/>
    <mergeCell ref="B67:B68"/>
    <mergeCell ref="C67:C68"/>
    <mergeCell ref="D67:D68"/>
    <mergeCell ref="B69:B70"/>
    <mergeCell ref="C69:C70"/>
    <mergeCell ref="D69:D70"/>
    <mergeCell ref="F69:F70"/>
    <mergeCell ref="E69:E70"/>
    <mergeCell ref="F67:F68"/>
    <mergeCell ref="E67:E68"/>
    <mergeCell ref="E73:E74"/>
    <mergeCell ref="F73:F74"/>
    <mergeCell ref="F71:F72"/>
    <mergeCell ref="E71:E72"/>
    <mergeCell ref="D71:D72"/>
    <mergeCell ref="C71:C72"/>
    <mergeCell ref="B71:B72"/>
    <mergeCell ref="B80:B81"/>
    <mergeCell ref="C80:C81"/>
    <mergeCell ref="D80:D81"/>
    <mergeCell ref="E80:E81"/>
    <mergeCell ref="F80:F81"/>
    <mergeCell ref="B73:B74"/>
    <mergeCell ref="C73:C74"/>
    <mergeCell ref="D73:D74"/>
    <mergeCell ref="B77:B78"/>
    <mergeCell ref="F35:F36"/>
    <mergeCell ref="E35:E36"/>
    <mergeCell ref="F53:F54"/>
    <mergeCell ref="F64:F65"/>
    <mergeCell ref="E64:E65"/>
    <mergeCell ref="D57:D58"/>
    <mergeCell ref="E53:E54"/>
    <mergeCell ref="B64:B65"/>
    <mergeCell ref="C64:C65"/>
    <mergeCell ref="B53:B54"/>
    <mergeCell ref="D64:D65"/>
    <mergeCell ref="B55:B56"/>
    <mergeCell ref="F55:F56"/>
    <mergeCell ref="E55:E56"/>
    <mergeCell ref="E57:E58"/>
    <mergeCell ref="F57:F58"/>
    <mergeCell ref="F61:F62"/>
    <mergeCell ref="F59:F60"/>
    <mergeCell ref="D50:D51"/>
    <mergeCell ref="D35:D36"/>
    <mergeCell ref="B57:B58"/>
    <mergeCell ref="B39:B40"/>
    <mergeCell ref="F46:F47"/>
    <mergeCell ref="E46:E47"/>
    <mergeCell ref="F50:F51"/>
    <mergeCell ref="F39:F40"/>
    <mergeCell ref="B43:B44"/>
    <mergeCell ref="B50:B51"/>
    <mergeCell ref="D53:D54"/>
    <mergeCell ref="B46:B47"/>
    <mergeCell ref="D46:D47"/>
    <mergeCell ref="C55:C56"/>
    <mergeCell ref="C53:C54"/>
    <mergeCell ref="D55:D56"/>
    <mergeCell ref="B32:B33"/>
    <mergeCell ref="E61:E62"/>
    <mergeCell ref="E59:E60"/>
    <mergeCell ref="D29:D30"/>
    <mergeCell ref="D43:D44"/>
    <mergeCell ref="E43:E44"/>
    <mergeCell ref="B29:B30"/>
    <mergeCell ref="C29:C30"/>
    <mergeCell ref="D27:D28"/>
    <mergeCell ref="E29:E30"/>
    <mergeCell ref="E39:E40"/>
    <mergeCell ref="C39:C40"/>
    <mergeCell ref="E27:E28"/>
    <mergeCell ref="E50:E51"/>
    <mergeCell ref="D61:D62"/>
    <mergeCell ref="D59:D60"/>
    <mergeCell ref="C61:C62"/>
    <mergeCell ref="C59:C60"/>
    <mergeCell ref="B61:B62"/>
    <mergeCell ref="C20:C21"/>
    <mergeCell ref="B18:B19"/>
    <mergeCell ref="F32:F33"/>
    <mergeCell ref="E77:E78"/>
    <mergeCell ref="F29:F30"/>
    <mergeCell ref="C43:C44"/>
    <mergeCell ref="F43:F44"/>
    <mergeCell ref="B22:B23"/>
    <mergeCell ref="C22:C23"/>
    <mergeCell ref="C32:C33"/>
    <mergeCell ref="B25:B26"/>
    <mergeCell ref="C25:C26"/>
    <mergeCell ref="F27:F28"/>
    <mergeCell ref="D22:D23"/>
    <mergeCell ref="F77:F78"/>
    <mergeCell ref="D39:D40"/>
    <mergeCell ref="C77:C78"/>
    <mergeCell ref="D77:D78"/>
    <mergeCell ref="F25:F26"/>
    <mergeCell ref="C57:C58"/>
    <mergeCell ref="C46:C47"/>
    <mergeCell ref="C50:C51"/>
    <mergeCell ref="B27:B28"/>
    <mergeCell ref="D25:D26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E7:F7"/>
    <mergeCell ref="B82:B83"/>
    <mergeCell ref="C82:C83"/>
    <mergeCell ref="D82:D83"/>
    <mergeCell ref="F82:F83"/>
    <mergeCell ref="E82:E83"/>
    <mergeCell ref="E32:E33"/>
    <mergeCell ref="C27:C28"/>
    <mergeCell ref="C10:C11"/>
    <mergeCell ref="D10:F10"/>
    <mergeCell ref="F18:F19"/>
    <mergeCell ref="D18:D19"/>
    <mergeCell ref="D32:D33"/>
    <mergeCell ref="E25:E26"/>
    <mergeCell ref="D20:D21"/>
    <mergeCell ref="C18:C19"/>
    <mergeCell ref="F20:F21"/>
    <mergeCell ref="E18:E19"/>
    <mergeCell ref="E20:E21"/>
    <mergeCell ref="F22:F23"/>
    <mergeCell ref="B59:B60"/>
    <mergeCell ref="B35:B36"/>
    <mergeCell ref="C35:C36"/>
    <mergeCell ref="B20:B21"/>
    <mergeCell ref="E22:E23"/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4"/>
  <sheetViews>
    <sheetView tabSelected="1" zoomScaleSheetLayoutView="100" workbookViewId="0">
      <selection activeCell="I64" sqref="I64"/>
    </sheetView>
  </sheetViews>
  <sheetFormatPr defaultRowHeight="15"/>
  <cols>
    <col min="1" max="1" width="62.5703125" style="34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9" width="14.7109375" bestFit="1" customWidth="1"/>
    <col min="10" max="10" width="13.28515625" bestFit="1" customWidth="1"/>
  </cols>
  <sheetData>
    <row r="1" spans="1:11" ht="15.75">
      <c r="A1" s="165" t="s">
        <v>39</v>
      </c>
      <c r="B1" s="165"/>
      <c r="C1" s="165"/>
      <c r="D1" s="165"/>
      <c r="E1" s="165"/>
      <c r="F1" s="165"/>
      <c r="G1" s="165"/>
    </row>
    <row r="2" spans="1:11" ht="15.75">
      <c r="A2" s="163" t="s">
        <v>207</v>
      </c>
      <c r="B2" s="163"/>
      <c r="C2" s="163"/>
      <c r="D2" s="163"/>
      <c r="E2" s="163"/>
      <c r="F2" s="163"/>
      <c r="G2" s="163"/>
    </row>
    <row r="3" spans="1:11" ht="15.75">
      <c r="A3" s="163" t="s">
        <v>34</v>
      </c>
      <c r="B3" s="163"/>
      <c r="C3" s="163"/>
      <c r="D3" s="163"/>
      <c r="E3" s="163"/>
      <c r="F3" s="163"/>
      <c r="G3" s="163"/>
    </row>
    <row r="4" spans="1:11" ht="15.75">
      <c r="A4" s="163" t="s">
        <v>31</v>
      </c>
      <c r="B4" s="163"/>
      <c r="C4" s="163"/>
      <c r="D4" s="163"/>
      <c r="E4" s="163"/>
      <c r="F4" s="163"/>
      <c r="G4" s="163"/>
    </row>
    <row r="5" spans="1:11" ht="15.75">
      <c r="A5" s="163" t="s">
        <v>32</v>
      </c>
      <c r="B5" s="163"/>
      <c r="C5" s="163"/>
      <c r="D5" s="163"/>
      <c r="E5" s="163"/>
      <c r="F5" s="163"/>
      <c r="G5" s="163"/>
    </row>
    <row r="6" spans="1:11" ht="15.75">
      <c r="A6" s="163" t="s">
        <v>278</v>
      </c>
      <c r="B6" s="163"/>
      <c r="C6" s="163"/>
      <c r="D6" s="163"/>
      <c r="E6" s="163"/>
      <c r="F6" s="163"/>
      <c r="G6" s="163"/>
    </row>
    <row r="8" spans="1:11" ht="17.25" customHeight="1">
      <c r="A8" s="164" t="s">
        <v>244</v>
      </c>
      <c r="B8" s="164"/>
      <c r="C8" s="164"/>
      <c r="D8" s="164"/>
      <c r="E8" s="164"/>
      <c r="F8" s="164"/>
      <c r="G8" s="164"/>
    </row>
    <row r="9" spans="1:11" ht="30" customHeight="1">
      <c r="A9" s="196" t="s">
        <v>276</v>
      </c>
      <c r="B9" s="196"/>
      <c r="C9" s="196"/>
      <c r="D9" s="196"/>
      <c r="E9" s="196"/>
      <c r="F9" s="196"/>
      <c r="G9" s="196"/>
    </row>
    <row r="10" spans="1:11" ht="81.75" customHeight="1">
      <c r="A10" s="54" t="s">
        <v>37</v>
      </c>
      <c r="B10" s="6" t="s">
        <v>100</v>
      </c>
      <c r="C10" s="6" t="s">
        <v>99</v>
      </c>
      <c r="D10" s="6" t="s">
        <v>114</v>
      </c>
      <c r="E10" s="6" t="s">
        <v>73</v>
      </c>
      <c r="F10" s="6" t="s">
        <v>74</v>
      </c>
      <c r="G10" s="6" t="s">
        <v>43</v>
      </c>
    </row>
    <row r="11" spans="1:11" ht="33" customHeight="1">
      <c r="A11" s="58" t="s">
        <v>40</v>
      </c>
      <c r="B11" s="8">
        <v>914</v>
      </c>
      <c r="C11" s="9"/>
      <c r="D11" s="9"/>
      <c r="E11" s="8"/>
      <c r="F11" s="8"/>
      <c r="G11" s="15">
        <f>G12+G39+G44+G48+G56+G67</f>
        <v>6792641.9800000004</v>
      </c>
      <c r="I11" s="17"/>
    </row>
    <row r="12" spans="1:11" ht="15.75">
      <c r="A12" s="58" t="s">
        <v>218</v>
      </c>
      <c r="B12" s="8">
        <v>914</v>
      </c>
      <c r="C12" s="9" t="s">
        <v>101</v>
      </c>
      <c r="D12" s="9" t="s">
        <v>102</v>
      </c>
      <c r="E12" s="8"/>
      <c r="F12" s="8"/>
      <c r="G12" s="15">
        <f>G13+G17+G24++G27+G30</f>
        <v>3933491.2600000007</v>
      </c>
      <c r="H12" s="17"/>
      <c r="I12" s="17"/>
    </row>
    <row r="13" spans="1:11" ht="31.5" customHeight="1">
      <c r="A13" s="58" t="s">
        <v>75</v>
      </c>
      <c r="B13" s="8">
        <v>914</v>
      </c>
      <c r="C13" s="9" t="s">
        <v>101</v>
      </c>
      <c r="D13" s="9" t="s">
        <v>103</v>
      </c>
      <c r="E13" s="8"/>
      <c r="F13" s="8"/>
      <c r="G13" s="15">
        <f>SUM(G14+G16)</f>
        <v>575750.6</v>
      </c>
      <c r="I13" s="17"/>
    </row>
    <row r="14" spans="1:11" ht="31.5" customHeight="1">
      <c r="A14" s="63" t="s">
        <v>76</v>
      </c>
      <c r="B14" s="203">
        <v>914</v>
      </c>
      <c r="C14" s="204" t="s">
        <v>101</v>
      </c>
      <c r="D14" s="204" t="s">
        <v>103</v>
      </c>
      <c r="E14" s="204" t="s">
        <v>128</v>
      </c>
      <c r="F14" s="203">
        <v>100</v>
      </c>
      <c r="G14" s="202">
        <v>575735.1</v>
      </c>
      <c r="H14" s="17"/>
      <c r="I14" s="17"/>
      <c r="K14" s="91"/>
    </row>
    <row r="15" spans="1:11" ht="62.25" customHeight="1">
      <c r="A15" s="64" t="s">
        <v>77</v>
      </c>
      <c r="B15" s="203"/>
      <c r="C15" s="204"/>
      <c r="D15" s="204"/>
      <c r="E15" s="204"/>
      <c r="F15" s="203"/>
      <c r="G15" s="202"/>
      <c r="H15" s="17"/>
    </row>
    <row r="16" spans="1:11" s="91" customFormat="1" ht="62.25" customHeight="1">
      <c r="A16" s="99" t="s">
        <v>271</v>
      </c>
      <c r="B16" s="160">
        <v>914</v>
      </c>
      <c r="C16" s="159" t="s">
        <v>101</v>
      </c>
      <c r="D16" s="159" t="s">
        <v>103</v>
      </c>
      <c r="E16" s="159" t="s">
        <v>128</v>
      </c>
      <c r="F16" s="160">
        <v>800</v>
      </c>
      <c r="G16" s="161">
        <v>15.5</v>
      </c>
      <c r="H16" s="17"/>
    </row>
    <row r="17" spans="1:9" ht="47.25" customHeight="1">
      <c r="A17" s="58" t="s">
        <v>98</v>
      </c>
      <c r="B17" s="8">
        <v>914</v>
      </c>
      <c r="C17" s="9" t="s">
        <v>101</v>
      </c>
      <c r="D17" s="9" t="s">
        <v>104</v>
      </c>
      <c r="E17" s="9"/>
      <c r="F17" s="8"/>
      <c r="G17" s="15">
        <f>SUM(G18:G23)</f>
        <v>2860992.7100000004</v>
      </c>
    </row>
    <row r="18" spans="1:9" ht="31.5">
      <c r="A18" s="63" t="s">
        <v>78</v>
      </c>
      <c r="B18" s="203">
        <v>914</v>
      </c>
      <c r="C18" s="204" t="s">
        <v>101</v>
      </c>
      <c r="D18" s="204" t="s">
        <v>104</v>
      </c>
      <c r="E18" s="204" t="s">
        <v>129</v>
      </c>
      <c r="F18" s="203">
        <v>100</v>
      </c>
      <c r="G18" s="202">
        <v>2329176.48</v>
      </c>
      <c r="H18" s="17"/>
    </row>
    <row r="19" spans="1:9" ht="62.25" customHeight="1">
      <c r="A19" s="64" t="s">
        <v>77</v>
      </c>
      <c r="B19" s="203"/>
      <c r="C19" s="204"/>
      <c r="D19" s="204"/>
      <c r="E19" s="204"/>
      <c r="F19" s="203"/>
      <c r="G19" s="202"/>
      <c r="I19" s="17"/>
    </row>
    <row r="20" spans="1:9" ht="31.5">
      <c r="A20" s="63" t="s">
        <v>78</v>
      </c>
      <c r="B20" s="203">
        <v>914</v>
      </c>
      <c r="C20" s="204" t="s">
        <v>101</v>
      </c>
      <c r="D20" s="204" t="s">
        <v>104</v>
      </c>
      <c r="E20" s="204" t="s">
        <v>129</v>
      </c>
      <c r="F20" s="203">
        <v>200</v>
      </c>
      <c r="G20" s="202">
        <v>524313.05000000005</v>
      </c>
    </row>
    <row r="21" spans="1:9" ht="31.5">
      <c r="A21" s="64" t="s">
        <v>79</v>
      </c>
      <c r="B21" s="203"/>
      <c r="C21" s="204"/>
      <c r="D21" s="204"/>
      <c r="E21" s="204"/>
      <c r="F21" s="203"/>
      <c r="G21" s="202"/>
    </row>
    <row r="22" spans="1:9" ht="31.5">
      <c r="A22" s="63" t="s">
        <v>78</v>
      </c>
      <c r="B22" s="203">
        <v>914</v>
      </c>
      <c r="C22" s="204" t="s">
        <v>101</v>
      </c>
      <c r="D22" s="204" t="s">
        <v>104</v>
      </c>
      <c r="E22" s="204" t="s">
        <v>129</v>
      </c>
      <c r="F22" s="203">
        <v>800</v>
      </c>
      <c r="G22" s="202">
        <v>7503.18</v>
      </c>
    </row>
    <row r="23" spans="1:9" ht="15.75">
      <c r="A23" s="99" t="s">
        <v>80</v>
      </c>
      <c r="B23" s="203"/>
      <c r="C23" s="204"/>
      <c r="D23" s="204"/>
      <c r="E23" s="204"/>
      <c r="F23" s="203"/>
      <c r="G23" s="202"/>
    </row>
    <row r="24" spans="1:9" s="42" customFormat="1" ht="15.75">
      <c r="A24" s="65" t="s">
        <v>217</v>
      </c>
      <c r="B24" s="39">
        <v>914</v>
      </c>
      <c r="C24" s="40" t="s">
        <v>101</v>
      </c>
      <c r="D24" s="40" t="s">
        <v>105</v>
      </c>
      <c r="E24" s="40"/>
      <c r="F24" s="39"/>
      <c r="G24" s="41">
        <f>SUM(G25)</f>
        <v>0</v>
      </c>
    </row>
    <row r="25" spans="1:9" s="21" customFormat="1" ht="47.25">
      <c r="A25" s="66" t="s">
        <v>179</v>
      </c>
      <c r="B25" s="207">
        <v>914</v>
      </c>
      <c r="C25" s="200" t="s">
        <v>101</v>
      </c>
      <c r="D25" s="200" t="s">
        <v>105</v>
      </c>
      <c r="E25" s="200" t="s">
        <v>180</v>
      </c>
      <c r="F25" s="207">
        <v>200</v>
      </c>
      <c r="G25" s="205"/>
      <c r="I25" s="17"/>
    </row>
    <row r="26" spans="1:9" s="21" customFormat="1" ht="31.5">
      <c r="A26" s="64" t="s">
        <v>79</v>
      </c>
      <c r="B26" s="208"/>
      <c r="C26" s="201"/>
      <c r="D26" s="201"/>
      <c r="E26" s="201"/>
      <c r="F26" s="208"/>
      <c r="G26" s="206"/>
      <c r="I26" s="17"/>
    </row>
    <row r="27" spans="1:9" s="37" customFormat="1" ht="47.25">
      <c r="A27" s="67" t="s">
        <v>216</v>
      </c>
      <c r="B27" s="43">
        <v>914</v>
      </c>
      <c r="C27" s="33" t="s">
        <v>101</v>
      </c>
      <c r="D27" s="33" t="s">
        <v>113</v>
      </c>
      <c r="E27" s="33"/>
      <c r="F27" s="43"/>
      <c r="G27" s="36">
        <f>SUM(G28)</f>
        <v>0</v>
      </c>
    </row>
    <row r="28" spans="1:9" ht="61.5" customHeight="1">
      <c r="A28" s="68" t="s">
        <v>112</v>
      </c>
      <c r="B28" s="203">
        <v>914</v>
      </c>
      <c r="C28" s="204" t="s">
        <v>101</v>
      </c>
      <c r="D28" s="204" t="s">
        <v>113</v>
      </c>
      <c r="E28" s="204" t="s">
        <v>134</v>
      </c>
      <c r="F28" s="203">
        <v>540</v>
      </c>
      <c r="G28" s="202"/>
    </row>
    <row r="29" spans="1:9" ht="0.75" customHeight="1">
      <c r="A29" s="69"/>
      <c r="B29" s="203"/>
      <c r="C29" s="204"/>
      <c r="D29" s="204"/>
      <c r="E29" s="204"/>
      <c r="F29" s="203"/>
      <c r="G29" s="202"/>
    </row>
    <row r="30" spans="1:9" ht="15.75">
      <c r="A30" s="58" t="s">
        <v>81</v>
      </c>
      <c r="B30" s="8">
        <v>914</v>
      </c>
      <c r="C30" s="9" t="s">
        <v>101</v>
      </c>
      <c r="D30" s="9">
        <v>13</v>
      </c>
      <c r="E30" s="9"/>
      <c r="F30" s="8"/>
      <c r="G30" s="15">
        <f>SUM(G31:G38)</f>
        <v>496747.95</v>
      </c>
    </row>
    <row r="31" spans="1:9" ht="31.5">
      <c r="A31" s="63" t="s">
        <v>110</v>
      </c>
      <c r="B31" s="203">
        <v>914</v>
      </c>
      <c r="C31" s="204" t="s">
        <v>101</v>
      </c>
      <c r="D31" s="204">
        <v>13</v>
      </c>
      <c r="E31" s="204" t="s">
        <v>135</v>
      </c>
      <c r="F31" s="203">
        <v>800</v>
      </c>
      <c r="G31" s="202">
        <v>2888</v>
      </c>
    </row>
    <row r="32" spans="1:9" ht="31.5">
      <c r="A32" s="64" t="s">
        <v>79</v>
      </c>
      <c r="B32" s="203"/>
      <c r="C32" s="204"/>
      <c r="D32" s="204"/>
      <c r="E32" s="204"/>
      <c r="F32" s="203"/>
      <c r="G32" s="202"/>
    </row>
    <row r="33" spans="1:9" ht="31.5">
      <c r="A33" s="63" t="s">
        <v>111</v>
      </c>
      <c r="B33" s="203">
        <v>914</v>
      </c>
      <c r="C33" s="204" t="s">
        <v>101</v>
      </c>
      <c r="D33" s="204">
        <v>13</v>
      </c>
      <c r="E33" s="204" t="s">
        <v>136</v>
      </c>
      <c r="F33" s="203">
        <v>200</v>
      </c>
      <c r="G33" s="202">
        <v>405030.56</v>
      </c>
      <c r="H33" s="17"/>
    </row>
    <row r="34" spans="1:9" ht="31.5">
      <c r="A34" s="64" t="s">
        <v>79</v>
      </c>
      <c r="B34" s="203"/>
      <c r="C34" s="204"/>
      <c r="D34" s="204"/>
      <c r="E34" s="204"/>
      <c r="F34" s="203"/>
      <c r="G34" s="202"/>
      <c r="I34" s="17"/>
    </row>
    <row r="35" spans="1:9" ht="32.25" customHeight="1">
      <c r="A35" s="63" t="s">
        <v>118</v>
      </c>
      <c r="B35" s="203">
        <v>914</v>
      </c>
      <c r="C35" s="204" t="s">
        <v>101</v>
      </c>
      <c r="D35" s="204">
        <v>13</v>
      </c>
      <c r="E35" s="200" t="s">
        <v>137</v>
      </c>
      <c r="F35" s="207">
        <v>200</v>
      </c>
      <c r="G35" s="205">
        <v>13000</v>
      </c>
    </row>
    <row r="36" spans="1:9" ht="31.5" customHeight="1">
      <c r="A36" s="64" t="s">
        <v>79</v>
      </c>
      <c r="B36" s="203"/>
      <c r="C36" s="204"/>
      <c r="D36" s="204"/>
      <c r="E36" s="201"/>
      <c r="F36" s="208"/>
      <c r="G36" s="206"/>
    </row>
    <row r="37" spans="1:9" s="91" customFormat="1" ht="25.5" customHeight="1">
      <c r="A37" s="13" t="s">
        <v>246</v>
      </c>
      <c r="B37" s="110">
        <v>914</v>
      </c>
      <c r="C37" s="111" t="s">
        <v>101</v>
      </c>
      <c r="D37" s="111" t="s">
        <v>245</v>
      </c>
      <c r="E37" s="146" t="s">
        <v>247</v>
      </c>
      <c r="F37" s="108">
        <v>200</v>
      </c>
      <c r="G37" s="109">
        <v>75829.39</v>
      </c>
    </row>
    <row r="38" spans="1:9" s="91" customFormat="1" ht="35.25" customHeight="1">
      <c r="A38" s="13" t="s">
        <v>270</v>
      </c>
      <c r="B38" s="152">
        <v>914</v>
      </c>
      <c r="C38" s="153" t="s">
        <v>101</v>
      </c>
      <c r="D38" s="153" t="s">
        <v>245</v>
      </c>
      <c r="E38" s="151" t="s">
        <v>247</v>
      </c>
      <c r="F38" s="155">
        <v>800</v>
      </c>
      <c r="G38" s="154"/>
    </row>
    <row r="39" spans="1:9" ht="15.75">
      <c r="A39" s="58" t="s">
        <v>215</v>
      </c>
      <c r="B39" s="8">
        <v>914</v>
      </c>
      <c r="C39" s="9" t="s">
        <v>103</v>
      </c>
      <c r="D39" s="9" t="s">
        <v>102</v>
      </c>
      <c r="E39" s="9"/>
      <c r="F39" s="8"/>
      <c r="G39" s="15">
        <f>SUM(G40)</f>
        <v>80220</v>
      </c>
      <c r="I39" s="17"/>
    </row>
    <row r="40" spans="1:9" ht="15.75">
      <c r="A40" s="58" t="s">
        <v>82</v>
      </c>
      <c r="B40" s="8">
        <v>914</v>
      </c>
      <c r="C40" s="9" t="s">
        <v>103</v>
      </c>
      <c r="D40" s="9" t="s">
        <v>106</v>
      </c>
      <c r="E40" s="9"/>
      <c r="F40" s="8"/>
      <c r="G40" s="15">
        <f>SUM(G41:G43)</f>
        <v>80220</v>
      </c>
    </row>
    <row r="41" spans="1:9" ht="31.5">
      <c r="A41" s="63" t="s">
        <v>83</v>
      </c>
      <c r="B41" s="203">
        <v>914</v>
      </c>
      <c r="C41" s="204" t="s">
        <v>103</v>
      </c>
      <c r="D41" s="204" t="s">
        <v>106</v>
      </c>
      <c r="E41" s="204" t="s">
        <v>178</v>
      </c>
      <c r="F41" s="203">
        <v>100</v>
      </c>
      <c r="G41" s="202">
        <v>78220</v>
      </c>
    </row>
    <row r="42" spans="1:9" ht="61.5" customHeight="1">
      <c r="A42" s="64" t="s">
        <v>77</v>
      </c>
      <c r="B42" s="203"/>
      <c r="C42" s="204"/>
      <c r="D42" s="204"/>
      <c r="E42" s="204"/>
      <c r="F42" s="203"/>
      <c r="G42" s="202"/>
    </row>
    <row r="43" spans="1:9" s="91" customFormat="1" ht="39.75" customHeight="1">
      <c r="A43" s="99" t="s">
        <v>79</v>
      </c>
      <c r="B43" s="160">
        <v>914</v>
      </c>
      <c r="C43" s="159" t="s">
        <v>103</v>
      </c>
      <c r="D43" s="159" t="s">
        <v>106</v>
      </c>
      <c r="E43" s="159" t="s">
        <v>178</v>
      </c>
      <c r="F43" s="160">
        <v>200</v>
      </c>
      <c r="G43" s="161">
        <v>2000</v>
      </c>
    </row>
    <row r="44" spans="1:9" ht="31.5">
      <c r="A44" s="58" t="s">
        <v>214</v>
      </c>
      <c r="B44" s="8">
        <v>914</v>
      </c>
      <c r="C44" s="9" t="s">
        <v>106</v>
      </c>
      <c r="D44" s="9" t="s">
        <v>102</v>
      </c>
      <c r="E44" s="9"/>
      <c r="F44" s="8"/>
      <c r="G44" s="15">
        <f>G45</f>
        <v>178441.46</v>
      </c>
    </row>
    <row r="45" spans="1:9" ht="15.75">
      <c r="A45" s="58" t="s">
        <v>84</v>
      </c>
      <c r="B45" s="8">
        <v>914</v>
      </c>
      <c r="C45" s="9" t="s">
        <v>106</v>
      </c>
      <c r="D45" s="9">
        <v>10</v>
      </c>
      <c r="E45" s="9"/>
      <c r="F45" s="8"/>
      <c r="G45" s="15">
        <f>SUM(G46)</f>
        <v>178441.46</v>
      </c>
    </row>
    <row r="46" spans="1:9" ht="31.5">
      <c r="A46" s="63" t="s">
        <v>85</v>
      </c>
      <c r="B46" s="203">
        <v>914</v>
      </c>
      <c r="C46" s="204" t="s">
        <v>106</v>
      </c>
      <c r="D46" s="204">
        <v>10</v>
      </c>
      <c r="E46" s="204" t="s">
        <v>130</v>
      </c>
      <c r="F46" s="203">
        <v>200</v>
      </c>
      <c r="G46" s="202">
        <v>178441.46</v>
      </c>
    </row>
    <row r="47" spans="1:9" ht="31.5">
      <c r="A47" s="64" t="s">
        <v>79</v>
      </c>
      <c r="B47" s="203"/>
      <c r="C47" s="204"/>
      <c r="D47" s="204"/>
      <c r="E47" s="204"/>
      <c r="F47" s="203"/>
      <c r="G47" s="202"/>
    </row>
    <row r="48" spans="1:9" s="91" customFormat="1" ht="15.75">
      <c r="A48" s="70" t="s">
        <v>229</v>
      </c>
      <c r="B48" s="102">
        <v>914</v>
      </c>
      <c r="C48" s="103" t="s">
        <v>104</v>
      </c>
      <c r="D48" s="103" t="s">
        <v>102</v>
      </c>
      <c r="E48" s="103"/>
      <c r="F48" s="102"/>
      <c r="G48" s="95">
        <f>G49</f>
        <v>1587635.97</v>
      </c>
      <c r="H48" s="17"/>
    </row>
    <row r="49" spans="1:9" s="91" customFormat="1" ht="15.75">
      <c r="A49" s="70" t="s">
        <v>230</v>
      </c>
      <c r="B49" s="102">
        <v>914</v>
      </c>
      <c r="C49" s="103" t="s">
        <v>104</v>
      </c>
      <c r="D49" s="103" t="s">
        <v>231</v>
      </c>
      <c r="E49" s="103"/>
      <c r="F49" s="102"/>
      <c r="G49" s="95">
        <f>SUM(G50:G54)</f>
        <v>1587635.97</v>
      </c>
    </row>
    <row r="50" spans="1:9" s="91" customFormat="1" ht="47.25">
      <c r="A50" s="66" t="s">
        <v>235</v>
      </c>
      <c r="B50" s="207">
        <v>914</v>
      </c>
      <c r="C50" s="200" t="s">
        <v>104</v>
      </c>
      <c r="D50" s="200" t="s">
        <v>231</v>
      </c>
      <c r="E50" s="200" t="s">
        <v>232</v>
      </c>
      <c r="F50" s="207">
        <v>200</v>
      </c>
      <c r="G50" s="205">
        <v>824185.97</v>
      </c>
      <c r="I50" s="17"/>
    </row>
    <row r="51" spans="1:9" s="91" customFormat="1" ht="31.5">
      <c r="A51" s="66" t="s">
        <v>79</v>
      </c>
      <c r="B51" s="208"/>
      <c r="C51" s="201"/>
      <c r="D51" s="201"/>
      <c r="E51" s="201"/>
      <c r="F51" s="208"/>
      <c r="G51" s="206"/>
      <c r="I51" s="17"/>
    </row>
    <row r="52" spans="1:9" s="91" customFormat="1" ht="52.5" customHeight="1">
      <c r="A52" s="98" t="s">
        <v>234</v>
      </c>
      <c r="B52" s="116">
        <v>914</v>
      </c>
      <c r="C52" s="114" t="s">
        <v>104</v>
      </c>
      <c r="D52" s="114" t="s">
        <v>231</v>
      </c>
      <c r="E52" s="120" t="s">
        <v>233</v>
      </c>
      <c r="F52" s="116">
        <v>200</v>
      </c>
      <c r="G52" s="118">
        <v>463450</v>
      </c>
    </row>
    <row r="53" spans="1:9" s="91" customFormat="1" ht="15.75">
      <c r="A53" s="90" t="s">
        <v>264</v>
      </c>
      <c r="B53" s="113">
        <v>914</v>
      </c>
      <c r="C53" s="53" t="s">
        <v>104</v>
      </c>
      <c r="D53" s="53" t="s">
        <v>265</v>
      </c>
      <c r="E53" s="115"/>
      <c r="F53" s="117"/>
      <c r="G53" s="119"/>
    </row>
    <row r="54" spans="1:9" s="91" customFormat="1" ht="30" customHeight="1">
      <c r="A54" s="98" t="s">
        <v>266</v>
      </c>
      <c r="B54" s="207">
        <v>914</v>
      </c>
      <c r="C54" s="200" t="s">
        <v>104</v>
      </c>
      <c r="D54" s="200" t="s">
        <v>265</v>
      </c>
      <c r="E54" s="200" t="s">
        <v>268</v>
      </c>
      <c r="F54" s="207">
        <v>200</v>
      </c>
      <c r="G54" s="205">
        <v>300000</v>
      </c>
    </row>
    <row r="55" spans="1:9" s="91" customFormat="1" ht="30.75" customHeight="1">
      <c r="A55" s="99" t="s">
        <v>79</v>
      </c>
      <c r="B55" s="208"/>
      <c r="C55" s="201"/>
      <c r="D55" s="201"/>
      <c r="E55" s="201"/>
      <c r="F55" s="208"/>
      <c r="G55" s="206"/>
    </row>
    <row r="56" spans="1:9" ht="15" customHeight="1">
      <c r="A56" s="90" t="s">
        <v>213</v>
      </c>
      <c r="B56" s="8">
        <v>914</v>
      </c>
      <c r="C56" s="9" t="s">
        <v>105</v>
      </c>
      <c r="D56" s="9" t="s">
        <v>102</v>
      </c>
      <c r="E56" s="9"/>
      <c r="F56" s="8"/>
      <c r="G56" s="15">
        <f>G57+G60</f>
        <v>946617.29</v>
      </c>
      <c r="H56" s="17"/>
    </row>
    <row r="57" spans="1:9" s="91" customFormat="1" ht="15.75">
      <c r="A57" s="90" t="s">
        <v>228</v>
      </c>
      <c r="B57" s="100">
        <v>914</v>
      </c>
      <c r="C57" s="101" t="s">
        <v>105</v>
      </c>
      <c r="D57" s="101" t="s">
        <v>103</v>
      </c>
      <c r="E57" s="101"/>
      <c r="F57" s="100"/>
      <c r="G57" s="95">
        <f>SUM(G58)</f>
        <v>152720</v>
      </c>
    </row>
    <row r="58" spans="1:9" s="91" customFormat="1" ht="15.75" customHeight="1">
      <c r="A58" s="98" t="s">
        <v>227</v>
      </c>
      <c r="B58" s="207">
        <v>914</v>
      </c>
      <c r="C58" s="200" t="s">
        <v>105</v>
      </c>
      <c r="D58" s="200" t="s">
        <v>103</v>
      </c>
      <c r="E58" s="200" t="s">
        <v>226</v>
      </c>
      <c r="F58" s="207">
        <v>200</v>
      </c>
      <c r="G58" s="205">
        <v>152720</v>
      </c>
    </row>
    <row r="59" spans="1:9" s="91" customFormat="1" ht="33" customHeight="1">
      <c r="A59" s="99" t="s">
        <v>79</v>
      </c>
      <c r="B59" s="208"/>
      <c r="C59" s="201"/>
      <c r="D59" s="201"/>
      <c r="E59" s="201"/>
      <c r="F59" s="208"/>
      <c r="G59" s="206"/>
    </row>
    <row r="60" spans="1:9" ht="15.75">
      <c r="A60" s="58" t="s">
        <v>86</v>
      </c>
      <c r="B60" s="8">
        <v>914</v>
      </c>
      <c r="C60" s="9" t="s">
        <v>105</v>
      </c>
      <c r="D60" s="9" t="s">
        <v>106</v>
      </c>
      <c r="E60" s="9"/>
      <c r="F60" s="8"/>
      <c r="G60" s="15">
        <f>SUM(G61:G65)</f>
        <v>793897.29</v>
      </c>
    </row>
    <row r="61" spans="1:9" ht="33.75" customHeight="1">
      <c r="A61" s="63" t="s">
        <v>87</v>
      </c>
      <c r="B61" s="203">
        <v>914</v>
      </c>
      <c r="C61" s="204" t="s">
        <v>105</v>
      </c>
      <c r="D61" s="204" t="s">
        <v>106</v>
      </c>
      <c r="E61" s="204" t="s">
        <v>131</v>
      </c>
      <c r="F61" s="203">
        <v>200</v>
      </c>
      <c r="G61" s="202">
        <v>537905.01</v>
      </c>
      <c r="H61" s="17"/>
    </row>
    <row r="62" spans="1:9" ht="31.5">
      <c r="A62" s="64" t="s">
        <v>79</v>
      </c>
      <c r="B62" s="203"/>
      <c r="C62" s="204"/>
      <c r="D62" s="204"/>
      <c r="E62" s="204"/>
      <c r="F62" s="203"/>
      <c r="G62" s="202"/>
    </row>
    <row r="63" spans="1:9" ht="31.5">
      <c r="A63" s="98" t="s">
        <v>115</v>
      </c>
      <c r="B63" s="203">
        <v>914</v>
      </c>
      <c r="C63" s="204" t="s">
        <v>105</v>
      </c>
      <c r="D63" s="204" t="s">
        <v>106</v>
      </c>
      <c r="E63" s="204" t="s">
        <v>132</v>
      </c>
      <c r="F63" s="203">
        <v>200</v>
      </c>
      <c r="G63" s="202">
        <v>144992.28</v>
      </c>
    </row>
    <row r="64" spans="1:9" ht="31.5">
      <c r="A64" s="99" t="s">
        <v>79</v>
      </c>
      <c r="B64" s="203"/>
      <c r="C64" s="204"/>
      <c r="D64" s="204"/>
      <c r="E64" s="204"/>
      <c r="F64" s="203"/>
      <c r="G64" s="202"/>
    </row>
    <row r="65" spans="1:10" s="91" customFormat="1" ht="21" customHeight="1">
      <c r="A65" s="98" t="s">
        <v>267</v>
      </c>
      <c r="B65" s="207">
        <v>914</v>
      </c>
      <c r="C65" s="200" t="s">
        <v>105</v>
      </c>
      <c r="D65" s="200" t="s">
        <v>106</v>
      </c>
      <c r="E65" s="200" t="s">
        <v>269</v>
      </c>
      <c r="F65" s="207">
        <v>200</v>
      </c>
      <c r="G65" s="205">
        <v>111000</v>
      </c>
    </row>
    <row r="66" spans="1:10" s="91" customFormat="1" ht="31.5" customHeight="1">
      <c r="A66" s="99" t="s">
        <v>79</v>
      </c>
      <c r="B66" s="208"/>
      <c r="C66" s="201"/>
      <c r="D66" s="201"/>
      <c r="E66" s="201"/>
      <c r="F66" s="208"/>
      <c r="G66" s="206"/>
    </row>
    <row r="67" spans="1:10" s="42" customFormat="1" ht="17.25" customHeight="1">
      <c r="A67" s="90" t="s">
        <v>209</v>
      </c>
      <c r="B67" s="39">
        <v>914</v>
      </c>
      <c r="C67" s="40" t="s">
        <v>204</v>
      </c>
      <c r="D67" s="40" t="s">
        <v>102</v>
      </c>
      <c r="E67" s="40"/>
      <c r="F67" s="39"/>
      <c r="G67" s="41">
        <f>G68</f>
        <v>66236</v>
      </c>
      <c r="I67" s="121"/>
      <c r="J67" s="121"/>
    </row>
    <row r="68" spans="1:10" ht="15.75">
      <c r="A68" s="58" t="s">
        <v>88</v>
      </c>
      <c r="B68" s="8">
        <v>914</v>
      </c>
      <c r="C68" s="9">
        <v>10</v>
      </c>
      <c r="D68" s="9" t="s">
        <v>101</v>
      </c>
      <c r="E68" s="10"/>
      <c r="F68" s="2"/>
      <c r="G68" s="15">
        <f>SUM(G69)</f>
        <v>66236</v>
      </c>
    </row>
    <row r="69" spans="1:10" ht="31.5">
      <c r="A69" s="63" t="s">
        <v>89</v>
      </c>
      <c r="B69" s="166">
        <v>914</v>
      </c>
      <c r="C69" s="209">
        <v>10</v>
      </c>
      <c r="D69" s="209" t="s">
        <v>101</v>
      </c>
      <c r="E69" s="204" t="s">
        <v>138</v>
      </c>
      <c r="F69" s="203">
        <v>300</v>
      </c>
      <c r="G69" s="202">
        <v>66236</v>
      </c>
      <c r="H69" s="17"/>
    </row>
    <row r="70" spans="1:10" ht="15.75" customHeight="1">
      <c r="A70" s="64" t="s">
        <v>90</v>
      </c>
      <c r="B70" s="166"/>
      <c r="C70" s="209"/>
      <c r="D70" s="209"/>
      <c r="E70" s="204"/>
      <c r="F70" s="203"/>
      <c r="G70" s="202"/>
    </row>
    <row r="71" spans="1:10" ht="31.5" customHeight="1">
      <c r="A71" s="58" t="s">
        <v>91</v>
      </c>
      <c r="B71" s="8">
        <v>950</v>
      </c>
      <c r="C71" s="9"/>
      <c r="D71" s="9"/>
      <c r="E71" s="10"/>
      <c r="F71" s="2"/>
      <c r="G71" s="15">
        <f>G72+G76+G98</f>
        <v>3896692.2700000005</v>
      </c>
    </row>
    <row r="72" spans="1:10" s="37" customFormat="1" ht="16.5" customHeight="1">
      <c r="A72" s="58" t="s">
        <v>208</v>
      </c>
      <c r="B72" s="52">
        <v>950</v>
      </c>
      <c r="C72" s="50" t="s">
        <v>107</v>
      </c>
      <c r="D72" s="50" t="s">
        <v>102</v>
      </c>
      <c r="E72" s="48"/>
      <c r="F72" s="49"/>
      <c r="G72" s="51">
        <f>G73</f>
        <v>3000</v>
      </c>
    </row>
    <row r="73" spans="1:10" ht="15.75">
      <c r="A73" s="58" t="s">
        <v>92</v>
      </c>
      <c r="B73" s="8">
        <v>950</v>
      </c>
      <c r="C73" s="9" t="s">
        <v>107</v>
      </c>
      <c r="D73" s="9" t="s">
        <v>107</v>
      </c>
      <c r="E73" s="10"/>
      <c r="F73" s="8"/>
      <c r="G73" s="15">
        <f>SUM(G74)</f>
        <v>3000</v>
      </c>
    </row>
    <row r="74" spans="1:10" ht="16.5" customHeight="1">
      <c r="A74" s="63" t="s">
        <v>116</v>
      </c>
      <c r="B74" s="203">
        <v>950</v>
      </c>
      <c r="C74" s="204" t="s">
        <v>107</v>
      </c>
      <c r="D74" s="204" t="s">
        <v>107</v>
      </c>
      <c r="E74" s="204" t="s">
        <v>133</v>
      </c>
      <c r="F74" s="203">
        <v>200</v>
      </c>
      <c r="G74" s="202">
        <v>3000</v>
      </c>
    </row>
    <row r="75" spans="1:10" ht="31.5">
      <c r="A75" s="64" t="s">
        <v>79</v>
      </c>
      <c r="B75" s="203"/>
      <c r="C75" s="204"/>
      <c r="D75" s="204"/>
      <c r="E75" s="204"/>
      <c r="F75" s="203"/>
      <c r="G75" s="202"/>
    </row>
    <row r="76" spans="1:10" ht="15.75">
      <c r="A76" s="58" t="s">
        <v>210</v>
      </c>
      <c r="B76" s="8">
        <v>950</v>
      </c>
      <c r="C76" s="9" t="s">
        <v>108</v>
      </c>
      <c r="D76" s="9" t="s">
        <v>102</v>
      </c>
      <c r="E76" s="9"/>
      <c r="F76" s="8"/>
      <c r="G76" s="15">
        <f>G77</f>
        <v>3890692.2700000005</v>
      </c>
    </row>
    <row r="77" spans="1:10" ht="15.75">
      <c r="A77" s="58" t="s">
        <v>93</v>
      </c>
      <c r="B77" s="8">
        <v>950</v>
      </c>
      <c r="C77" s="9" t="s">
        <v>108</v>
      </c>
      <c r="D77" s="9" t="s">
        <v>101</v>
      </c>
      <c r="E77" s="9"/>
      <c r="F77" s="8"/>
      <c r="G77" s="15">
        <f>G78+G89</f>
        <v>3890692.2700000005</v>
      </c>
      <c r="H77" s="17"/>
    </row>
    <row r="78" spans="1:10" ht="16.5" customHeight="1">
      <c r="A78" s="71" t="s">
        <v>94</v>
      </c>
      <c r="B78" s="55">
        <v>950</v>
      </c>
      <c r="C78" s="59" t="s">
        <v>108</v>
      </c>
      <c r="D78" s="59" t="s">
        <v>101</v>
      </c>
      <c r="E78" s="59"/>
      <c r="F78" s="55"/>
      <c r="G78" s="57">
        <f>SUM(G79:G88)</f>
        <v>2877810.8400000003</v>
      </c>
    </row>
    <row r="79" spans="1:10" ht="31.5">
      <c r="A79" s="63" t="s">
        <v>95</v>
      </c>
      <c r="B79" s="203">
        <v>950</v>
      </c>
      <c r="C79" s="204" t="s">
        <v>108</v>
      </c>
      <c r="D79" s="204" t="s">
        <v>101</v>
      </c>
      <c r="E79" s="204" t="s">
        <v>139</v>
      </c>
      <c r="F79" s="203">
        <v>100</v>
      </c>
      <c r="G79" s="202">
        <v>1344465.42</v>
      </c>
    </row>
    <row r="80" spans="1:10" ht="62.25" customHeight="1">
      <c r="A80" s="64" t="s">
        <v>77</v>
      </c>
      <c r="B80" s="203"/>
      <c r="C80" s="204"/>
      <c r="D80" s="204"/>
      <c r="E80" s="204"/>
      <c r="F80" s="203"/>
      <c r="G80" s="202"/>
    </row>
    <row r="81" spans="1:9" ht="31.5">
      <c r="A81" s="63" t="s">
        <v>95</v>
      </c>
      <c r="B81" s="203">
        <v>950</v>
      </c>
      <c r="C81" s="204" t="s">
        <v>108</v>
      </c>
      <c r="D81" s="204" t="s">
        <v>101</v>
      </c>
      <c r="E81" s="204" t="s">
        <v>139</v>
      </c>
      <c r="F81" s="203">
        <v>200</v>
      </c>
      <c r="G81" s="202">
        <v>1256377.78</v>
      </c>
      <c r="H81" s="17"/>
    </row>
    <row r="82" spans="1:9" ht="31.5">
      <c r="A82" s="66" t="s">
        <v>79</v>
      </c>
      <c r="B82" s="203"/>
      <c r="C82" s="204"/>
      <c r="D82" s="204"/>
      <c r="E82" s="204"/>
      <c r="F82" s="203"/>
      <c r="G82" s="202"/>
    </row>
    <row r="83" spans="1:9" ht="31.5">
      <c r="A83" s="63" t="s">
        <v>95</v>
      </c>
      <c r="B83" s="203">
        <v>950</v>
      </c>
      <c r="C83" s="204" t="s">
        <v>108</v>
      </c>
      <c r="D83" s="204" t="s">
        <v>101</v>
      </c>
      <c r="E83" s="204" t="s">
        <v>139</v>
      </c>
      <c r="F83" s="203">
        <v>800</v>
      </c>
      <c r="G83" s="202">
        <v>61659.64</v>
      </c>
    </row>
    <row r="84" spans="1:9" ht="15.75">
      <c r="A84" s="64" t="s">
        <v>80</v>
      </c>
      <c r="B84" s="203"/>
      <c r="C84" s="204"/>
      <c r="D84" s="204"/>
      <c r="E84" s="204"/>
      <c r="F84" s="203"/>
      <c r="G84" s="202"/>
    </row>
    <row r="85" spans="1:9" ht="63" customHeight="1">
      <c r="A85" s="63" t="s">
        <v>123</v>
      </c>
      <c r="B85" s="203">
        <v>950</v>
      </c>
      <c r="C85" s="204" t="s">
        <v>108</v>
      </c>
      <c r="D85" s="204" t="s">
        <v>101</v>
      </c>
      <c r="E85" s="200" t="s">
        <v>140</v>
      </c>
      <c r="F85" s="207">
        <v>100</v>
      </c>
      <c r="G85" s="205">
        <v>208908</v>
      </c>
    </row>
    <row r="86" spans="1:9" ht="62.25" customHeight="1">
      <c r="A86" s="64" t="s">
        <v>77</v>
      </c>
      <c r="B86" s="203"/>
      <c r="C86" s="204"/>
      <c r="D86" s="204"/>
      <c r="E86" s="201"/>
      <c r="F86" s="208"/>
      <c r="G86" s="206"/>
    </row>
    <row r="87" spans="1:9" ht="62.25" customHeight="1">
      <c r="A87" s="63" t="s">
        <v>124</v>
      </c>
      <c r="B87" s="203">
        <v>950</v>
      </c>
      <c r="C87" s="204" t="s">
        <v>108</v>
      </c>
      <c r="D87" s="204" t="s">
        <v>101</v>
      </c>
      <c r="E87" s="200" t="s">
        <v>141</v>
      </c>
      <c r="F87" s="207">
        <v>100</v>
      </c>
      <c r="G87" s="205">
        <v>6400</v>
      </c>
    </row>
    <row r="88" spans="1:9" ht="61.5" customHeight="1">
      <c r="A88" s="64" t="s">
        <v>77</v>
      </c>
      <c r="B88" s="203"/>
      <c r="C88" s="204"/>
      <c r="D88" s="204"/>
      <c r="E88" s="201"/>
      <c r="F88" s="208"/>
      <c r="G88" s="206"/>
    </row>
    <row r="89" spans="1:9" s="21" customFormat="1" ht="15.75">
      <c r="A89" s="71" t="s">
        <v>203</v>
      </c>
      <c r="B89" s="55">
        <v>950</v>
      </c>
      <c r="C89" s="59" t="s">
        <v>108</v>
      </c>
      <c r="D89" s="59" t="s">
        <v>101</v>
      </c>
      <c r="E89" s="59"/>
      <c r="F89" s="55"/>
      <c r="G89" s="57">
        <f>SUM(G90:G97)</f>
        <v>1012881.4299999999</v>
      </c>
    </row>
    <row r="90" spans="1:9" s="86" customFormat="1" ht="78.75">
      <c r="A90" s="93" t="s">
        <v>222</v>
      </c>
      <c r="B90" s="207">
        <v>950</v>
      </c>
      <c r="C90" s="200" t="s">
        <v>108</v>
      </c>
      <c r="D90" s="200" t="s">
        <v>101</v>
      </c>
      <c r="E90" s="200" t="s">
        <v>223</v>
      </c>
      <c r="F90" s="181">
        <v>100</v>
      </c>
      <c r="G90" s="205">
        <v>261374.25</v>
      </c>
      <c r="I90" s="17"/>
    </row>
    <row r="91" spans="1:9" s="86" customFormat="1" ht="63">
      <c r="A91" s="92" t="s">
        <v>77</v>
      </c>
      <c r="B91" s="208"/>
      <c r="C91" s="201"/>
      <c r="D91" s="201"/>
      <c r="E91" s="201"/>
      <c r="F91" s="182"/>
      <c r="G91" s="206"/>
    </row>
    <row r="92" spans="1:9" s="86" customFormat="1" ht="63">
      <c r="A92" s="93" t="s">
        <v>224</v>
      </c>
      <c r="B92" s="207">
        <v>950</v>
      </c>
      <c r="C92" s="200" t="s">
        <v>108</v>
      </c>
      <c r="D92" s="200" t="s">
        <v>101</v>
      </c>
      <c r="E92" s="200" t="s">
        <v>225</v>
      </c>
      <c r="F92" s="181">
        <v>100</v>
      </c>
      <c r="G92" s="205">
        <v>13756.54</v>
      </c>
      <c r="I92" s="17"/>
    </row>
    <row r="93" spans="1:9" s="86" customFormat="1" ht="63">
      <c r="A93" s="92" t="s">
        <v>77</v>
      </c>
      <c r="B93" s="208"/>
      <c r="C93" s="201"/>
      <c r="D93" s="201"/>
      <c r="E93" s="201"/>
      <c r="F93" s="182"/>
      <c r="G93" s="206"/>
    </row>
    <row r="94" spans="1:9" s="21" customFormat="1" ht="46.5" customHeight="1">
      <c r="A94" s="98" t="s">
        <v>201</v>
      </c>
      <c r="B94" s="207">
        <v>950</v>
      </c>
      <c r="C94" s="200" t="s">
        <v>108</v>
      </c>
      <c r="D94" s="200" t="s">
        <v>101</v>
      </c>
      <c r="E94" s="179" t="s">
        <v>202</v>
      </c>
      <c r="F94" s="181">
        <v>100</v>
      </c>
      <c r="G94" s="183">
        <v>440411.38</v>
      </c>
      <c r="I94" s="17"/>
    </row>
    <row r="95" spans="1:9" s="21" customFormat="1" ht="62.25" customHeight="1">
      <c r="A95" s="99" t="s">
        <v>77</v>
      </c>
      <c r="B95" s="208"/>
      <c r="C95" s="201"/>
      <c r="D95" s="201"/>
      <c r="E95" s="180"/>
      <c r="F95" s="182"/>
      <c r="G95" s="184"/>
    </row>
    <row r="96" spans="1:9" s="35" customFormat="1" ht="47.25" customHeight="1">
      <c r="A96" s="63" t="s">
        <v>201</v>
      </c>
      <c r="B96" s="203">
        <v>950</v>
      </c>
      <c r="C96" s="204" t="s">
        <v>108</v>
      </c>
      <c r="D96" s="204" t="s">
        <v>101</v>
      </c>
      <c r="E96" s="179" t="s">
        <v>202</v>
      </c>
      <c r="F96" s="181">
        <v>200</v>
      </c>
      <c r="G96" s="183">
        <v>297339.26</v>
      </c>
      <c r="H96" s="17"/>
    </row>
    <row r="97" spans="1:10" s="35" customFormat="1" ht="31.5">
      <c r="A97" s="64" t="s">
        <v>79</v>
      </c>
      <c r="B97" s="203"/>
      <c r="C97" s="204"/>
      <c r="D97" s="204"/>
      <c r="E97" s="180"/>
      <c r="F97" s="182"/>
      <c r="G97" s="184"/>
    </row>
    <row r="98" spans="1:10" s="37" customFormat="1" ht="15.75">
      <c r="A98" s="58" t="s">
        <v>211</v>
      </c>
      <c r="B98" s="52">
        <v>950</v>
      </c>
      <c r="C98" s="50" t="s">
        <v>212</v>
      </c>
      <c r="D98" s="50" t="s">
        <v>102</v>
      </c>
      <c r="E98" s="60"/>
      <c r="F98" s="61"/>
      <c r="G98" s="62">
        <f>G99</f>
        <v>3000</v>
      </c>
    </row>
    <row r="99" spans="1:10" ht="31.5">
      <c r="A99" s="58" t="s">
        <v>96</v>
      </c>
      <c r="B99" s="8">
        <v>950</v>
      </c>
      <c r="C99" s="9">
        <v>11</v>
      </c>
      <c r="D99" s="9" t="s">
        <v>105</v>
      </c>
      <c r="E99" s="10"/>
      <c r="F99" s="2"/>
      <c r="G99" s="15">
        <f>SUM(G100)</f>
        <v>3000</v>
      </c>
      <c r="J99" s="17"/>
    </row>
    <row r="100" spans="1:10" ht="17.25" customHeight="1">
      <c r="A100" s="63" t="s">
        <v>117</v>
      </c>
      <c r="B100" s="203">
        <v>950</v>
      </c>
      <c r="C100" s="204">
        <v>11</v>
      </c>
      <c r="D100" s="204" t="s">
        <v>105</v>
      </c>
      <c r="E100" s="204" t="s">
        <v>142</v>
      </c>
      <c r="F100" s="203">
        <v>200</v>
      </c>
      <c r="G100" s="202">
        <v>3000</v>
      </c>
    </row>
    <row r="101" spans="1:10" ht="31.5">
      <c r="A101" s="64" t="s">
        <v>79</v>
      </c>
      <c r="B101" s="203"/>
      <c r="C101" s="204"/>
      <c r="D101" s="204"/>
      <c r="E101" s="204"/>
      <c r="F101" s="203"/>
      <c r="G101" s="202"/>
      <c r="J101" s="17"/>
    </row>
    <row r="102" spans="1:10" ht="15.75">
      <c r="A102" s="58" t="s">
        <v>97</v>
      </c>
      <c r="B102" s="2"/>
      <c r="C102" s="10"/>
      <c r="D102" s="10"/>
      <c r="E102" s="10"/>
      <c r="F102" s="2"/>
      <c r="G102" s="15">
        <f>G11+G71</f>
        <v>10689334.25</v>
      </c>
      <c r="H102" s="17"/>
      <c r="I102" s="17"/>
    </row>
    <row r="103" spans="1:10">
      <c r="G103" s="14"/>
      <c r="I103" s="17"/>
    </row>
    <row r="104" spans="1:10">
      <c r="G104" s="17"/>
    </row>
  </sheetData>
  <mergeCells count="182">
    <mergeCell ref="B54:B55"/>
    <mergeCell ref="C54:C55"/>
    <mergeCell ref="D54:D55"/>
    <mergeCell ref="E54:E55"/>
    <mergeCell ref="F54:F55"/>
    <mergeCell ref="G54:G55"/>
    <mergeCell ref="G50:G51"/>
    <mergeCell ref="E50:E51"/>
    <mergeCell ref="D50:D51"/>
    <mergeCell ref="C50:C51"/>
    <mergeCell ref="B50:B51"/>
    <mergeCell ref="F50:F51"/>
    <mergeCell ref="B90:B91"/>
    <mergeCell ref="C90:C91"/>
    <mergeCell ref="D90:D91"/>
    <mergeCell ref="E90:E91"/>
    <mergeCell ref="F90:F91"/>
    <mergeCell ref="G90:G91"/>
    <mergeCell ref="B92:B93"/>
    <mergeCell ref="C92:C93"/>
    <mergeCell ref="D92:D93"/>
    <mergeCell ref="E92:E93"/>
    <mergeCell ref="F92:F93"/>
    <mergeCell ref="G92:G93"/>
    <mergeCell ref="D96:D97"/>
    <mergeCell ref="B96:B97"/>
    <mergeCell ref="C96:C97"/>
    <mergeCell ref="G96:G97"/>
    <mergeCell ref="F96:F97"/>
    <mergeCell ref="E96:E97"/>
    <mergeCell ref="G25:G26"/>
    <mergeCell ref="F25:F26"/>
    <mergeCell ref="E25:E26"/>
    <mergeCell ref="D25:D26"/>
    <mergeCell ref="C25:C26"/>
    <mergeCell ref="B25:B26"/>
    <mergeCell ref="B94:B95"/>
    <mergeCell ref="C94:C95"/>
    <mergeCell ref="D94:D95"/>
    <mergeCell ref="G94:G95"/>
    <mergeCell ref="F94:F95"/>
    <mergeCell ref="E94:E95"/>
    <mergeCell ref="B87:B88"/>
    <mergeCell ref="E83:E84"/>
    <mergeCell ref="B74:B75"/>
    <mergeCell ref="C74:C75"/>
    <mergeCell ref="B79:B80"/>
    <mergeCell ref="F81:F82"/>
    <mergeCell ref="F100:F101"/>
    <mergeCell ref="G100:G101"/>
    <mergeCell ref="E100:E101"/>
    <mergeCell ref="B100:B101"/>
    <mergeCell ref="C100:C101"/>
    <mergeCell ref="D100:D101"/>
    <mergeCell ref="C79:C80"/>
    <mergeCell ref="C81:C82"/>
    <mergeCell ref="E81:E82"/>
    <mergeCell ref="G81:G82"/>
    <mergeCell ref="E79:E80"/>
    <mergeCell ref="F79:F80"/>
    <mergeCell ref="D83:D84"/>
    <mergeCell ref="G79:G80"/>
    <mergeCell ref="D79:D80"/>
    <mergeCell ref="D81:D82"/>
    <mergeCell ref="B83:B84"/>
    <mergeCell ref="B81:B82"/>
    <mergeCell ref="C83:C84"/>
    <mergeCell ref="G87:G88"/>
    <mergeCell ref="F87:F88"/>
    <mergeCell ref="E87:E88"/>
    <mergeCell ref="D87:D88"/>
    <mergeCell ref="C87:C88"/>
    <mergeCell ref="C85:C86"/>
    <mergeCell ref="D85:D86"/>
    <mergeCell ref="E85:E86"/>
    <mergeCell ref="F85:F86"/>
    <mergeCell ref="G85:G86"/>
    <mergeCell ref="B63:B64"/>
    <mergeCell ref="C63:C64"/>
    <mergeCell ref="C69:C70"/>
    <mergeCell ref="B69:B70"/>
    <mergeCell ref="F83:F84"/>
    <mergeCell ref="G83:G84"/>
    <mergeCell ref="B85:B86"/>
    <mergeCell ref="B65:B66"/>
    <mergeCell ref="C65:C66"/>
    <mergeCell ref="D65:D66"/>
    <mergeCell ref="F65:F66"/>
    <mergeCell ref="G65:G66"/>
    <mergeCell ref="E65:E66"/>
    <mergeCell ref="E46:E47"/>
    <mergeCell ref="D46:D47"/>
    <mergeCell ref="G74:G75"/>
    <mergeCell ref="G69:G70"/>
    <mergeCell ref="F69:F70"/>
    <mergeCell ref="E69:E70"/>
    <mergeCell ref="E31:E32"/>
    <mergeCell ref="F31:F32"/>
    <mergeCell ref="F61:F62"/>
    <mergeCell ref="F63:F64"/>
    <mergeCell ref="F74:F75"/>
    <mergeCell ref="G33:G34"/>
    <mergeCell ref="G35:G36"/>
    <mergeCell ref="F33:F34"/>
    <mergeCell ref="G41:G42"/>
    <mergeCell ref="G31:G32"/>
    <mergeCell ref="G46:G47"/>
    <mergeCell ref="F46:F47"/>
    <mergeCell ref="G63:G64"/>
    <mergeCell ref="G61:G62"/>
    <mergeCell ref="E33:E34"/>
    <mergeCell ref="E41:E42"/>
    <mergeCell ref="F41:F42"/>
    <mergeCell ref="F35:F36"/>
    <mergeCell ref="B46:B47"/>
    <mergeCell ref="D35:D36"/>
    <mergeCell ref="D41:D42"/>
    <mergeCell ref="B41:B42"/>
    <mergeCell ref="B33:B34"/>
    <mergeCell ref="B35:B36"/>
    <mergeCell ref="D33:D34"/>
    <mergeCell ref="C46:C47"/>
    <mergeCell ref="D31:D32"/>
    <mergeCell ref="C41:C42"/>
    <mergeCell ref="C33:C34"/>
    <mergeCell ref="C35:C36"/>
    <mergeCell ref="E20:E21"/>
    <mergeCell ref="C18:C19"/>
    <mergeCell ref="B18:B19"/>
    <mergeCell ref="C28:C29"/>
    <mergeCell ref="D28:D29"/>
    <mergeCell ref="D18:D19"/>
    <mergeCell ref="D20:D21"/>
    <mergeCell ref="B31:B32"/>
    <mergeCell ref="C31:C32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B61:B62"/>
    <mergeCell ref="D74:D75"/>
    <mergeCell ref="D61:D62"/>
    <mergeCell ref="E61:E62"/>
    <mergeCell ref="D63:D64"/>
    <mergeCell ref="C61:C62"/>
    <mergeCell ref="E74:E75"/>
    <mergeCell ref="D69:D70"/>
    <mergeCell ref="E63:E64"/>
    <mergeCell ref="E35:E36"/>
    <mergeCell ref="G18:G19"/>
    <mergeCell ref="B20:B21"/>
    <mergeCell ref="C20:C21"/>
    <mergeCell ref="F22:F23"/>
    <mergeCell ref="G28:G29"/>
    <mergeCell ref="B28:B29"/>
    <mergeCell ref="G22:G23"/>
    <mergeCell ref="G58:G59"/>
    <mergeCell ref="F58:F59"/>
    <mergeCell ref="E58:E59"/>
    <mergeCell ref="D58:D59"/>
    <mergeCell ref="C58:C59"/>
    <mergeCell ref="B58:B59"/>
    <mergeCell ref="G20:G21"/>
    <mergeCell ref="C22:C23"/>
    <mergeCell ref="D22:D23"/>
    <mergeCell ref="B22:B23"/>
    <mergeCell ref="F18:F19"/>
    <mergeCell ref="E18:E19"/>
    <mergeCell ref="E22:E23"/>
    <mergeCell ref="E28:E29"/>
    <mergeCell ref="F28:F29"/>
    <mergeCell ref="F20:F21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2019-06-05T10:47:54Z</cp:lastPrinted>
  <dcterms:created xsi:type="dcterms:W3CDTF">2016-06-27T10:52:24Z</dcterms:created>
  <dcterms:modified xsi:type="dcterms:W3CDTF">2019-12-30T07:58:18Z</dcterms:modified>
</cp:coreProperties>
</file>