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895" yWindow="15" windowWidth="13920" windowHeight="12765"/>
  </bookViews>
  <sheets>
    <sheet name="Приложение 1" sheetId="1" r:id="rId1"/>
    <sheet name="Приложение 2" sheetId="15" r:id="rId2"/>
    <sheet name="Приложение 3" sheetId="16" r:id="rId3"/>
    <sheet name="Приложение 4" sheetId="8" r:id="rId4"/>
    <sheet name="Приложение5" sheetId="9" r:id="rId5"/>
    <sheet name="Приложение 6" sheetId="17" r:id="rId6"/>
  </sheets>
  <definedNames>
    <definedName name="_xlnm.Print_Area" localSheetId="0">'Приложение 1'!$A$1:$E$53</definedName>
    <definedName name="_xlnm.Print_Area" localSheetId="1">'Приложение 2'!$A$1:$B$34</definedName>
    <definedName name="_xlnm.Print_Area" localSheetId="2">'Приложение 3'!$A$1:$E$21</definedName>
  </definedNames>
  <calcPr calcId="124519"/>
</workbook>
</file>

<file path=xl/calcChain.xml><?xml version="1.0" encoding="utf-8"?>
<calcChain xmlns="http://schemas.openxmlformats.org/spreadsheetml/2006/main">
  <c r="D30" i="9"/>
  <c r="D31"/>
  <c r="G11" i="17"/>
  <c r="D74" i="9"/>
  <c r="G67" i="17"/>
  <c r="G52"/>
  <c r="G46"/>
  <c r="G45" s="1"/>
  <c r="G37"/>
  <c r="C36" i="1"/>
  <c r="C37"/>
  <c r="C30"/>
  <c r="C31"/>
  <c r="C13"/>
  <c r="E45"/>
  <c r="D45"/>
  <c r="C45"/>
  <c r="C46"/>
  <c r="E51"/>
  <c r="E50" s="1"/>
  <c r="D50"/>
  <c r="D51"/>
  <c r="C51"/>
  <c r="C50" s="1"/>
  <c r="F15" i="9" l="1"/>
  <c r="F17"/>
  <c r="F19"/>
  <c r="F21"/>
  <c r="F24"/>
  <c r="F26"/>
  <c r="F28"/>
  <c r="F34"/>
  <c r="F33" s="1"/>
  <c r="F31"/>
  <c r="F30" s="1"/>
  <c r="F38"/>
  <c r="F37" s="1"/>
  <c r="F36" s="1"/>
  <c r="F42"/>
  <c r="F41" s="1"/>
  <c r="F45"/>
  <c r="F44" s="1"/>
  <c r="F49"/>
  <c r="F48" s="1"/>
  <c r="F52"/>
  <c r="F54"/>
  <c r="F56"/>
  <c r="F63"/>
  <c r="F72"/>
  <c r="E72"/>
  <c r="E63"/>
  <c r="E62" s="1"/>
  <c r="E56"/>
  <c r="E54"/>
  <c r="E52"/>
  <c r="E49"/>
  <c r="E48" s="1"/>
  <c r="E45"/>
  <c r="E44" s="1"/>
  <c r="E42"/>
  <c r="E41" s="1"/>
  <c r="E38"/>
  <c r="E37" s="1"/>
  <c r="E36" s="1"/>
  <c r="E34"/>
  <c r="E33" s="1"/>
  <c r="E31"/>
  <c r="E30" s="1"/>
  <c r="E28"/>
  <c r="E26"/>
  <c r="E24"/>
  <c r="E21"/>
  <c r="E19"/>
  <c r="E17"/>
  <c r="E15"/>
  <c r="F62"/>
  <c r="D68"/>
  <c r="D66"/>
  <c r="D60"/>
  <c r="D58"/>
  <c r="D56"/>
  <c r="D54"/>
  <c r="D52"/>
  <c r="D48"/>
  <c r="D45"/>
  <c r="D44" s="1"/>
  <c r="D42"/>
  <c r="D41" s="1"/>
  <c r="D38"/>
  <c r="D37" s="1"/>
  <c r="D36" s="1"/>
  <c r="D34"/>
  <c r="D33" s="1"/>
  <c r="D28"/>
  <c r="D26"/>
  <c r="D24"/>
  <c r="D21"/>
  <c r="D19"/>
  <c r="D17"/>
  <c r="D15"/>
  <c r="G13" i="17"/>
  <c r="G16"/>
  <c r="G23"/>
  <c r="G26"/>
  <c r="G29"/>
  <c r="G36"/>
  <c r="G42"/>
  <c r="G41" s="1"/>
  <c r="G55"/>
  <c r="G51" s="1"/>
  <c r="G61"/>
  <c r="G60" s="1"/>
  <c r="G78"/>
  <c r="F51" i="9" l="1"/>
  <c r="D51"/>
  <c r="D23"/>
  <c r="D14"/>
  <c r="G12" i="17"/>
  <c r="D65" i="9"/>
  <c r="D40"/>
  <c r="F23"/>
  <c r="F14"/>
  <c r="F40"/>
  <c r="E71"/>
  <c r="E70" s="1"/>
  <c r="E51"/>
  <c r="E40"/>
  <c r="E23"/>
  <c r="E14"/>
  <c r="D48" i="1"/>
  <c r="E48"/>
  <c r="C48"/>
  <c r="D46"/>
  <c r="E46"/>
  <c r="D43"/>
  <c r="D42" s="1"/>
  <c r="E43"/>
  <c r="E42" s="1"/>
  <c r="C43"/>
  <c r="D38"/>
  <c r="D37" s="1"/>
  <c r="E38"/>
  <c r="E37" s="1"/>
  <c r="C38"/>
  <c r="C35" s="1"/>
  <c r="D14"/>
  <c r="D13" s="1"/>
  <c r="E14"/>
  <c r="E13" s="1"/>
  <c r="C14"/>
  <c r="E20"/>
  <c r="D20"/>
  <c r="C20"/>
  <c r="E27"/>
  <c r="D28"/>
  <c r="D27" s="1"/>
  <c r="E28"/>
  <c r="C28"/>
  <c r="C27" s="1"/>
  <c r="D30"/>
  <c r="E30"/>
  <c r="E23"/>
  <c r="E22" s="1"/>
  <c r="E19" s="1"/>
  <c r="D23"/>
  <c r="D22" s="1"/>
  <c r="C23"/>
  <c r="E25"/>
  <c r="D25"/>
  <c r="C25"/>
  <c r="C22" s="1"/>
  <c r="E32"/>
  <c r="E31" s="1"/>
  <c r="D32"/>
  <c r="D31" s="1"/>
  <c r="C32"/>
  <c r="F13" i="9" l="1"/>
  <c r="F12" s="1"/>
  <c r="D47"/>
  <c r="D19" i="1"/>
  <c r="D36"/>
  <c r="C19"/>
  <c r="C12" s="1"/>
  <c r="C53" s="1"/>
  <c r="E13" i="9"/>
  <c r="E12" s="1"/>
  <c r="E82" s="1"/>
  <c r="E12" i="1"/>
  <c r="D12"/>
  <c r="E36"/>
  <c r="D53" l="1"/>
  <c r="E53"/>
  <c r="G88" i="17"/>
  <c r="G87" s="1"/>
  <c r="G66" l="1"/>
  <c r="G65" s="1"/>
  <c r="G64" l="1"/>
  <c r="E18" i="16"/>
  <c r="C14"/>
  <c r="D15" i="8" s="1"/>
  <c r="D14" i="16"/>
  <c r="D17" s="1"/>
  <c r="E14"/>
  <c r="D18"/>
  <c r="E16" i="8" l="1"/>
  <c r="D16" i="16"/>
  <c r="D15"/>
  <c r="E15" i="8"/>
  <c r="C17" i="16"/>
  <c r="C16"/>
  <c r="C15"/>
  <c r="E16"/>
  <c r="E15"/>
  <c r="F15" i="8"/>
  <c r="E17" i="16"/>
  <c r="E19"/>
  <c r="E20"/>
  <c r="F16" i="8"/>
  <c r="C18" i="16"/>
  <c r="C20" s="1"/>
  <c r="E21"/>
  <c r="D20" l="1"/>
  <c r="D12"/>
  <c r="D13" s="1"/>
  <c r="D21"/>
  <c r="D19"/>
  <c r="E14" i="8"/>
  <c r="C12" i="16"/>
  <c r="C13" s="1"/>
  <c r="D16" i="8"/>
  <c r="D14" s="1"/>
  <c r="C19" i="16"/>
  <c r="C21"/>
</calcChain>
</file>

<file path=xl/sharedStrings.xml><?xml version="1.0" encoding="utf-8"?>
<sst xmlns="http://schemas.openxmlformats.org/spreadsheetml/2006/main" count="552" uniqueCount="285">
  <si>
    <t>Код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</si>
  <si>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</si>
  <si>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</si>
  <si>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</si>
  <si>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</si>
  <si>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</si>
  <si>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</si>
  <si>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</si>
  <si>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</si>
  <si>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</si>
  <si>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</si>
  <si>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</si>
  <si>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</si>
  <si>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</si>
  <si>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</si>
  <si>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</si>
  <si>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</si>
  <si>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</si>
  <si>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914 1 08 04020 01 0000 110</t>
  </si>
  <si>
    <t>Государственная пошлина за совершение нотариальных действий должностными лицами органов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</si>
  <si>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</si>
  <si>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</si>
  <si>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914 1 11 05035 10 0000 120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</si>
  <si>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</si>
  <si>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000 2 00 00000 00 0000 000</t>
  </si>
  <si>
    <t>БЕЗВОЗМЕЗДНЫЕ ПОСТУПЛЕНИЯ</t>
  </si>
  <si>
    <t>000 2 02 00000 00 0000 000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</si>
  <si>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</si>
  <si>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</si>
  <si>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ВСЕГО: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</si>
  <si>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</si>
  <si>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</si>
  <si>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</si>
  <si>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</si>
  <si>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</si>
  <si>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Приложение №1</t>
  </si>
  <si>
    <t>Сабиновского  сельского поселения</t>
  </si>
  <si>
    <t>Приложение №2</t>
  </si>
  <si>
    <t>Приложение №3</t>
  </si>
  <si>
    <t>Наименование</t>
  </si>
  <si>
    <t>Приложение №4</t>
  </si>
  <si>
    <t>Приложение №5</t>
  </si>
  <si>
    <t>Приложение №6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</si>
  <si>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</si>
  <si>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</si>
  <si>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</si>
  <si>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</si>
  <si>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</si>
  <si>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Администрация Сабиновского сельского поселения Лежневского муниципального района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</si>
  <si>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</si>
  <si>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и автономных учреждений)</t>
  </si>
  <si>
    <t>914 1 17 01050 10 0000 180</t>
  </si>
  <si>
    <t>Невыясненные поступления,  зачисляемые в бюджеты сельских поселений</t>
  </si>
  <si>
    <t>914 1 17 05050 10 0000 180</t>
  </si>
  <si>
    <t>Возврат остатков субсидий, субвенций и иных межбюджетных трансфертов, имеющих целевое назначение, прошлых лет, из бюджетов сельских поселений</t>
  </si>
  <si>
    <t>914 2 08 05000 10 0000 180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</si>
  <si>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</si>
  <si>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Код классификации доходов бюджетов Российской Федерации, код главного администратора доходов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</si>
  <si>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</si>
  <si>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</si>
  <si>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</si>
  <si>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</si>
  <si>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</si>
  <si>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</si>
  <si>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</si>
  <si>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</si>
  <si>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</si>
  <si>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</si>
  <si>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</si>
  <si>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</si>
  <si>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</si>
  <si>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</si>
  <si>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</si>
  <si>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</si>
  <si>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</si>
  <si>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</si>
  <si>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</si>
  <si>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</si>
  <si>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</si>
  <si>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</si>
  <si>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</si>
  <si>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</si>
  <si>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</si>
  <si>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01 05 00 00 00 0000 000</t>
  </si>
  <si>
    <t>Изменение остатков средств на счёте по  учёту средств  бюджета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</si>
  <si>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</si>
  <si>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</si>
  <si>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</si>
  <si>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</si>
  <si>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</si>
  <si>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</si>
  <si>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</si>
  <si>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</si>
  <si>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высшего должностного лица Сабиновского сельского поселения</t>
  </si>
  <si>
    <t>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</si>
  <si>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функций администрации Сабиновского сельского поселения</t>
  </si>
  <si>
    <t>(Закупка товаров, работ и услуг государственных (муниципальных) нужд)</t>
  </si>
  <si>
    <t>(Иные бюджетные ассигнования)</t>
  </si>
  <si>
    <t>Другие общегосударственные вопросы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</si>
  <si>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</si>
  <si>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</si>
  <si>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Обеспечение пожарной безопасности</t>
  </si>
  <si>
    <t>Обеспечение мероприятий в сфере национальной безопасности и правоохранительной деятельности</t>
  </si>
  <si>
    <t>Благоустройство</t>
  </si>
  <si>
    <t xml:space="preserve">Выполнение работ по организации освещения населенных пунктов Сабиновского сельского поселения </t>
  </si>
  <si>
    <t>Пенсионное обеспечение</t>
  </si>
  <si>
    <t xml:space="preserve">Доплата к пенсиям муниципальных служащих администрации Сабиновского сельского поселения </t>
  </si>
  <si>
    <t>(Социальное обеспечение и иные выплаты населению)</t>
  </si>
  <si>
    <t>Муниципальное  казённое учреждение «Сабиновское социально-культурное объединение»</t>
  </si>
  <si>
    <t>Культура</t>
  </si>
  <si>
    <t xml:space="preserve">Дворцы и дома культуры, другие учреждения культуры  </t>
  </si>
  <si>
    <t>Обеспечение мероприятий в сфере культуры, организация культурного досуга</t>
  </si>
  <si>
    <t>Мероприятия в области здравоохранения, спорта и физической культуры, туризма</t>
  </si>
  <si>
    <r>
      <t xml:space="preserve">                     Всего расходов</t>
    </r>
    <r>
      <rPr>
        <sz val="12"/>
        <color indexed="8"/>
        <rFont val="Times New Roman"/>
        <family val="1"/>
        <charset val="204"/>
      </rPr>
      <t>:</t>
    </r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</si>
  <si>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</si>
  <si>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Раздел</t>
  </si>
  <si>
    <t>Код глав-ного распо-ряди-теля</t>
  </si>
  <si>
    <t>01</t>
  </si>
  <si>
    <t>00</t>
  </si>
  <si>
    <t>02</t>
  </si>
  <si>
    <t>04</t>
  </si>
  <si>
    <t>05</t>
  </si>
  <si>
    <t>03</t>
  </si>
  <si>
    <t>08</t>
  </si>
  <si>
    <t>2018 год</t>
  </si>
  <si>
    <t>2019 год</t>
  </si>
  <si>
    <t>Членские взносы в Совет муниципальных образований Ивановской области</t>
  </si>
  <si>
    <t>Содержание и обслуживание имущества казны Сабиновского сельского поселения</t>
  </si>
  <si>
    <t>Переданные полномочия по осуществлению контроля за использованием бюджетных средств городскими и сельскими поселениями на обеспечение функций администрации Лежневского муниципального района</t>
  </si>
  <si>
    <t xml:space="preserve"> (Межбюджетные трансферты)</t>
  </si>
  <si>
    <t>06</t>
  </si>
  <si>
    <t>Под раз дел</t>
  </si>
  <si>
    <t>Обеспечение мероприятий по благоустройству Сабиновского сельского поселения</t>
  </si>
  <si>
    <t>Обеспечение мероприятий в области молодёжной политики</t>
  </si>
  <si>
    <t>Обеспечение мероприятий в физической культуры и спорта</t>
  </si>
  <si>
    <t>Обеспечение иных расходов на выполнение функций по общегосударственным вопросам</t>
  </si>
  <si>
    <t>-</t>
  </si>
  <si>
    <t>914 2 02 15001 10 0000 151</t>
  </si>
  <si>
    <t>914 2 02 35118 10 0000 151</t>
  </si>
  <si>
    <t>914 2 19 60010 10 0000 151</t>
  </si>
  <si>
    <t>914 2 02 40014 10 0000 151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</si>
  <si>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</si>
  <si>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</si>
  <si>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</si>
  <si>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 xml:space="preserve">914 2 02 15002 10 0000 151 </t>
  </si>
  <si>
    <t xml:space="preserve">914 2 02 29999 10 0000 151 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</si>
  <si>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</si>
  <si>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</si>
  <si>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Доходы  бюджета Сабиновского сельского поселения по кодам классификации доходов бюджетов на 2018 год и на плановый период 2019 и 2020 годов</t>
  </si>
  <si>
    <t>2020 год</t>
  </si>
  <si>
    <t>Подпрограмма "Безопасность поселения"</t>
  </si>
  <si>
    <t>Подпрограмма "Культура, молодёжная политика и спорт"</t>
  </si>
  <si>
    <t>0110102000</t>
  </si>
  <si>
    <t>0110104000</t>
  </si>
  <si>
    <t>0120127000</t>
  </si>
  <si>
    <t>0130122300</t>
  </si>
  <si>
    <t>0130222400</t>
  </si>
  <si>
    <t>0140100250</t>
  </si>
  <si>
    <t>0110497030</t>
  </si>
  <si>
    <t>0110229630</t>
  </si>
  <si>
    <t>0110222200</t>
  </si>
  <si>
    <t>0110229640</t>
  </si>
  <si>
    <t>0110570020</t>
  </si>
  <si>
    <t>0140200260</t>
  </si>
  <si>
    <t>0140280340</t>
  </si>
  <si>
    <t>01402S0340</t>
  </si>
  <si>
    <t>0140300280</t>
  </si>
  <si>
    <t>Источники внутреннего финансирования дефицита
бюджета  Сабиновского сельского поселения на 2018 год и плановый период 2019 и 2020 годов</t>
  </si>
  <si>
    <t>Перечень главных администраторов
источников внутреннего финансирования дефицита бюджета Сабиновского сельского поселения с указанием объемов администрируемых источников внутреннего финансирования дефицита бюджета  Сабиновского сельского поселения на 2018 год и плановый период 2019 и 2020 годов по кодам классификации источников финансирования дефицита бюджетов</t>
  </si>
  <si>
    <t>Распределение бюджетных ассигнований по  целевым статьям, группам видов расходов классификации  расходов бюджета Сабиновского сельского поселения на 2018 год и плановый период 2019 и 2020 годов</t>
  </si>
  <si>
    <t>Ведомственная структура расходов бюджета Сабиновского сельского поселения на 2018 год</t>
  </si>
  <si>
    <t>182 1 05 03010 01 0000 110</t>
  </si>
  <si>
    <t>000 1 01 00000 00 0000 000</t>
  </si>
  <si>
    <t>НАЛОГИ НА ПРИБЫЛЬ, ДОХОДЫ</t>
  </si>
  <si>
    <t>000 1 06 00000 00 0000 000</t>
  </si>
  <si>
    <t>000 1 06 01000 00 0000 110</t>
  </si>
  <si>
    <t>000 1 06 06000 00 0000 110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</si>
  <si>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</si>
  <si>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</si>
  <si>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Земельный налог с организаций</t>
  </si>
  <si>
    <t>000 1 06 06040 00 0000 110</t>
  </si>
  <si>
    <t>000 1 06 06030 00 0000 110</t>
  </si>
  <si>
    <t>Земельный налог с физических лиц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</si>
  <si>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</si>
  <si>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000 1 11 05030 00 0000 120</t>
  </si>
  <si>
    <t>000 1 11 05000 00 0000 120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</si>
  <si>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</si>
  <si>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БЕЗВОЗМЕЗДНЫЕ ПОСТУПЛЕНИЯ ОТ ДРУГИХ БЮДЖЕТОВ БЮДЖЕТНОЙ СИСТЕМЫ РОССИЙСКОЙ ФЕДЕРАЦИИ</t>
  </si>
  <si>
    <t>000 2 02 10000 00 0000 151</t>
  </si>
  <si>
    <t>Дотации бюджетам бюджетной системы Российской Федерации</t>
  </si>
  <si>
    <t>000 2 02 15001 00 0000 151</t>
  </si>
  <si>
    <t>Дотации на выравнивание бюджетной обеспеченности</t>
  </si>
  <si>
    <t>000 2 02 20000 00 0000 151</t>
  </si>
  <si>
    <t>Субсидии бюджетам бюджетной системы Российской Федерации (межбюджетные субсидии)</t>
  </si>
  <si>
    <t>000 2 02 29999 00 0000 151</t>
  </si>
  <si>
    <t>Прочие субсидии</t>
  </si>
  <si>
    <t>000 2 02 30000 00 0000 151</t>
  </si>
  <si>
    <t>Субвенции бюджетам бюджетной системы Российской Федерации</t>
  </si>
  <si>
    <t>000 2 02 35118 00 0000 151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</si>
  <si>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</si>
  <si>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Основное мероприятие «Передача части полномочий Сабиновского сельского поселения по решению вопросов местного значения»</t>
  </si>
  <si>
    <t>Основное мероприятие «Осуществление других общегосударственных вопросов»</t>
  </si>
  <si>
    <t>Подпрограмма «Муниципальное управление»</t>
  </si>
  <si>
    <t>Основное мероприятие «Обеспечение деятельности органов местного самоуправления»</t>
  </si>
  <si>
    <t>Муниципальная программа «Развитие территории Сабиновского сельского поселения на 2018 -2020гг.»</t>
  </si>
  <si>
    <t>0110000000</t>
  </si>
  <si>
    <t>0110100000</t>
  </si>
  <si>
    <t>0110400000</t>
  </si>
  <si>
    <t>0110200000</t>
  </si>
  <si>
    <t>Непрограммные направления деятельности администрации Сабиновского сельского поселения</t>
  </si>
  <si>
    <t>4100000000</t>
  </si>
  <si>
    <t>Иные непрограммные направления деятельности администрации Сабиновского сельского поселения</t>
  </si>
  <si>
    <t>4190000000</t>
  </si>
  <si>
    <t>4190051180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</si>
  <si>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</si>
  <si>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4190051200</t>
  </si>
  <si>
    <t>Основное мероприятие «Меры социальной помощи и поддержки отдельных категорий населения Сабиновского сельского поселения»</t>
  </si>
  <si>
    <t>0110500000</t>
  </si>
  <si>
    <t>Основное мероприятие «Обеспечение пожарной безопасности»</t>
  </si>
  <si>
    <t>0120000000</t>
  </si>
  <si>
    <t>0120100000</t>
  </si>
  <si>
    <t>Подпрограмма «Благоустройство территории»</t>
  </si>
  <si>
    <t>0130000000</t>
  </si>
  <si>
    <t>Основное мероприятие «Организация освещения населённых пунктов»</t>
  </si>
  <si>
    <t>0130100000</t>
  </si>
  <si>
    <t>Основное мероприятие «Благоустройство населённых пунктов Сабиновского сельского поселения»</t>
  </si>
  <si>
    <t>0130200000</t>
  </si>
  <si>
    <t>0140000000</t>
  </si>
  <si>
    <t>Основное мероприятие «Обеспечение мероприятий в области молодёжной политики»</t>
  </si>
  <si>
    <t>0140100000</t>
  </si>
  <si>
    <t>Основное мероприятие «Обеспечение мероприятий в сфере культуры, организация культурного досуга»</t>
  </si>
  <si>
    <t>0140200000</t>
  </si>
  <si>
    <t>Основное мероприятие «Обеспечение мероприятий в области физической культуры и спорта»</t>
  </si>
  <si>
    <t>0140300000</t>
  </si>
  <si>
    <t>Основное мероприятие «Осуществление переданных полномочий по библиотечному обслуживанию»</t>
  </si>
  <si>
    <t>0140400000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</si>
  <si>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</si>
  <si>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0140496021</t>
  </si>
  <si>
    <t>Библиотеки</t>
  </si>
  <si>
    <t>10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</si>
  <si>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</si>
  <si>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914 2 02 35120 10 0000 151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</si>
  <si>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</si>
  <si>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000 2 02 35120 00 0000 151</t>
  </si>
  <si>
    <t>Субвенции бюджетам сельских поселений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</si>
  <si>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914 2 02 35082 10 0000 151</t>
  </si>
  <si>
    <t>к решению Совета</t>
  </si>
  <si>
    <t>СОЦИАЛЬНАЯ ПОЛИТИКА</t>
  </si>
  <si>
    <t>КУЛЬТУРА, КИНЕМАТОГРАФИЯ</t>
  </si>
  <si>
    <t>ФИЗИЧЕСКАЯ КУЛЬТУРА И СПОРТ</t>
  </si>
  <si>
    <t>11</t>
  </si>
  <si>
    <t>ЖИЛИЩНО-КОММУНАЛЬНОЕ ХОЗЯЙСТВО</t>
  </si>
  <si>
    <t>НАЦИОНАЛЬНАЯ БЕЗОПАСНОСТЬ И ПРАВООХРАНИТЕЛЬНАЯ ДЕЯТЕЛЬНОСТЬ</t>
  </si>
  <si>
    <t>НАЦИОНАЛЬНАЯ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</si>
  <si>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</si>
  <si>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</si>
  <si>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ОБЩЕГОСУДАРСТВЕННЫЕ ВОПРОСЫ</t>
  </si>
  <si>
    <t>Перечень и коды главных администраторов доходов бюджета
Сабиновского сельского поселения на  2018 год  и плановый период 2019 и 2020 годов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</si>
  <si>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</si>
  <si>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</si>
  <si>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</si>
  <si>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лицами, в соответствии со статьей 228 Налогового кодекса Российской Федерации</t>
  </si>
  <si>
    <t>914 1 17 05050 10 0000 120</t>
  </si>
  <si>
    <t>Дотации бюджетам на поддержку мер по обеспечению сбалансированности бюджетов</t>
  </si>
  <si>
    <t>000 2 02 15002 00 0000 151</t>
  </si>
  <si>
    <t>914 2 02 15002 10 0000 151</t>
  </si>
  <si>
    <t>Иные межбюджетные трансферты</t>
  </si>
  <si>
    <t>000 2 02 40000 00 0000 151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</si>
  <si>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</si>
  <si>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</si>
  <si>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НАЦИОНАЛЬНАЯ ЭКОНОМИКА</t>
  </si>
  <si>
    <t>Дорожное хозяйство (дорожные фонды)</t>
  </si>
  <si>
    <t>09</t>
  </si>
  <si>
    <t>Осуществление дорожной деятельности в отношении автомобильных дорог местного значения в границах населенных пунктов</t>
  </si>
  <si>
    <t>4190096011</t>
  </si>
  <si>
    <t>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</si>
  <si>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4190096012</t>
  </si>
  <si>
    <t>Коммунальное хозяйство</t>
  </si>
  <si>
    <t>Организация в границах поселения водоснабжения населения</t>
  </si>
  <si>
    <t>4190096055</t>
  </si>
  <si>
    <t>0140480340</t>
  </si>
  <si>
    <t>01404S0340</t>
  </si>
  <si>
    <t xml:space="preserve"> </t>
  </si>
  <si>
    <t>от  «28» декабря 2018г.  № 48</t>
  </si>
  <si>
    <t>от  «28» декабря 2018г.  №48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</si>
</sst>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scheme val="minor"/>
    </font>
    <font>
      <sz val="8"/>
      <color rgb="FF000000"/>
      <name val="Cambria"/>
      <family val="2"/>
    </font>
    <font>
      <sz val="10"/>
      <color rgb="FF000000"/>
      <name val="Arial"/>
      <family val="2"/>
    </font>
    <font>
      <sz val="10"/>
      <color rgb="FF000000"/>
      <name val="Cambria"/>
      <family val="2"/>
    </font>
    <font>
      <b/>
      <sz val="8"/>
      <color rgb="FF000000"/>
      <name val="Cambria"/>
      <family val="2"/>
    </font>
    <font>
      <b/>
      <sz val="10"/>
      <color rgb="FF000000"/>
      <name val="Cambria"/>
      <family val="2"/>
    </font>
    <font>
      <sz val="9"/>
      <color rgb="FF000000"/>
      <name val="Cambria"/>
      <family val="2"/>
    </font>
    <font>
      <i/>
      <sz val="9"/>
      <color rgb="FF000000"/>
      <name val="Cambria"/>
      <family val="2"/>
    </font>
    <font>
      <sz val="6"/>
      <color rgb="FF000000"/>
      <name val="Cambria"/>
      <family val="2"/>
    </font>
    <font>
      <sz val="7"/>
      <color rgb="FF000000"/>
      <name val="Cambria"/>
      <family val="2"/>
    </font>
    <font>
      <sz val="11"/>
      <name val="Calibri"/>
      <family val="2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9"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9" fillId="0" borderId="0"/>
    <xf numFmtId="0" fontId="9" fillId="0" borderId="0"/>
    <xf numFmtId="1" fontId="10" fillId="0" borderId="7">
      <alignment horizontal="center" vertical="center" wrapText="1" shrinkToFit="1"/>
    </xf>
    <xf numFmtId="0" fontId="11" fillId="0" borderId="0">
      <alignment vertical="center"/>
    </xf>
    <xf numFmtId="0" fontId="11" fillId="0" borderId="0">
      <alignment vertical="center"/>
    </xf>
    <xf numFmtId="0" fontId="9" fillId="0" borderId="0"/>
    <xf numFmtId="0" fontId="12" fillId="2" borderId="0">
      <alignment vertical="center"/>
    </xf>
    <xf numFmtId="0" fontId="13" fillId="0" borderId="0">
      <alignment horizontal="center" vertical="center"/>
    </xf>
    <xf numFmtId="0" fontId="14" fillId="0" borderId="0">
      <alignment horizontal="center" vertical="center"/>
    </xf>
    <xf numFmtId="0" fontId="14" fillId="0" borderId="0">
      <alignment vertical="center"/>
    </xf>
    <xf numFmtId="0" fontId="12" fillId="0" borderId="0">
      <alignment horizontal="center" vertical="center"/>
    </xf>
    <xf numFmtId="0" fontId="10" fillId="0" borderId="0">
      <alignment vertical="center"/>
    </xf>
    <xf numFmtId="0" fontId="10" fillId="0" borderId="0">
      <alignment horizontal="left" vertical="center" wrapText="1"/>
    </xf>
    <xf numFmtId="0" fontId="13" fillId="0" borderId="0">
      <alignment horizontal="center" vertical="center" wrapText="1"/>
    </xf>
    <xf numFmtId="0" fontId="10" fillId="0" borderId="8">
      <alignment vertical="center"/>
    </xf>
    <xf numFmtId="0" fontId="10" fillId="0" borderId="9">
      <alignment horizontal="center" vertical="center" wrapText="1"/>
    </xf>
    <xf numFmtId="0" fontId="10" fillId="0" borderId="10">
      <alignment horizontal="center" vertical="center" wrapText="1"/>
    </xf>
    <xf numFmtId="0" fontId="12" fillId="2" borderId="11">
      <alignment vertical="center"/>
    </xf>
    <xf numFmtId="49" fontId="15" fillId="0" borderId="9">
      <alignment vertical="center" wrapText="1"/>
    </xf>
    <xf numFmtId="0" fontId="12" fillId="2" borderId="12">
      <alignment vertical="center"/>
    </xf>
    <xf numFmtId="49" fontId="16" fillId="0" borderId="13">
      <alignment horizontal="left" vertical="center" wrapText="1" indent="1"/>
    </xf>
    <xf numFmtId="0" fontId="12" fillId="2" borderId="14">
      <alignment vertical="center"/>
    </xf>
    <xf numFmtId="0" fontId="12" fillId="0" borderId="0">
      <alignment vertical="center"/>
    </xf>
    <xf numFmtId="0" fontId="15" fillId="0" borderId="0">
      <alignment horizontal="left" vertical="center" wrapText="1"/>
    </xf>
    <xf numFmtId="0" fontId="13" fillId="0" borderId="0">
      <alignment vertical="center"/>
    </xf>
    <xf numFmtId="0" fontId="10" fillId="0" borderId="0">
      <alignment vertical="center" wrapText="1"/>
    </xf>
    <xf numFmtId="0" fontId="10" fillId="0" borderId="8">
      <alignment horizontal="left" vertical="center" wrapText="1"/>
    </xf>
    <xf numFmtId="0" fontId="10" fillId="0" borderId="15">
      <alignment horizontal="left" vertical="center" wrapText="1"/>
    </xf>
    <xf numFmtId="0" fontId="10" fillId="0" borderId="12">
      <alignment vertical="center" wrapText="1"/>
    </xf>
    <xf numFmtId="0" fontId="10" fillId="0" borderId="16">
      <alignment horizontal="center" vertical="center" wrapText="1"/>
    </xf>
    <xf numFmtId="1" fontId="15" fillId="0" borderId="9">
      <alignment horizontal="center" vertical="center" shrinkToFit="1"/>
      <protection locked="0"/>
    </xf>
    <xf numFmtId="0" fontId="12" fillId="2" borderId="15">
      <alignment vertical="center"/>
    </xf>
    <xf numFmtId="1" fontId="16" fillId="0" borderId="9">
      <alignment horizontal="center" vertical="center" shrinkToFit="1"/>
    </xf>
    <xf numFmtId="0" fontId="12" fillId="2" borderId="0">
      <alignment vertical="center" shrinkToFit="1"/>
    </xf>
    <xf numFmtId="49" fontId="10" fillId="0" borderId="0">
      <alignment vertical="center" wrapText="1"/>
    </xf>
    <xf numFmtId="49" fontId="10" fillId="0" borderId="12">
      <alignment vertical="center" wrapText="1"/>
    </xf>
    <xf numFmtId="4" fontId="15" fillId="0" borderId="9">
      <alignment horizontal="right" vertical="center" shrinkToFit="1"/>
      <protection locked="0"/>
    </xf>
    <xf numFmtId="4" fontId="16" fillId="0" borderId="9">
      <alignment horizontal="right" vertical="center" shrinkToFit="1"/>
    </xf>
    <xf numFmtId="0" fontId="17" fillId="0" borderId="0">
      <alignment horizontal="center" vertical="center" wrapText="1"/>
    </xf>
    <xf numFmtId="0" fontId="10" fillId="0" borderId="17">
      <alignment vertical="center"/>
    </xf>
    <xf numFmtId="0" fontId="10" fillId="0" borderId="18">
      <alignment horizontal="right" vertical="center"/>
    </xf>
    <xf numFmtId="0" fontId="10" fillId="0" borderId="8">
      <alignment horizontal="right" vertical="center"/>
    </xf>
    <xf numFmtId="0" fontId="10" fillId="0" borderId="16">
      <alignment horizontal="center" vertical="center"/>
    </xf>
    <xf numFmtId="49" fontId="10" fillId="0" borderId="19">
      <alignment horizontal="center" vertical="center"/>
    </xf>
    <xf numFmtId="0" fontId="10" fillId="0" borderId="7">
      <alignment horizontal="center" vertical="center"/>
    </xf>
    <xf numFmtId="1" fontId="10" fillId="0" borderId="7">
      <alignment horizontal="center" vertical="center"/>
    </xf>
    <xf numFmtId="1" fontId="10" fillId="0" borderId="7">
      <alignment horizontal="center" vertical="center" shrinkToFit="1"/>
    </xf>
    <xf numFmtId="49" fontId="10" fillId="0" borderId="7">
      <alignment horizontal="center" vertical="center"/>
    </xf>
    <xf numFmtId="0" fontId="10" fillId="0" borderId="20">
      <alignment horizontal="center" vertical="center"/>
    </xf>
    <xf numFmtId="0" fontId="10" fillId="0" borderId="21">
      <alignment vertical="center"/>
    </xf>
    <xf numFmtId="0" fontId="10" fillId="0" borderId="9">
      <alignment horizontal="center" vertical="center" wrapText="1"/>
    </xf>
    <xf numFmtId="0" fontId="10" fillId="0" borderId="22">
      <alignment horizontal="center" vertical="center" wrapText="1"/>
    </xf>
    <xf numFmtId="0" fontId="18" fillId="0" borderId="8">
      <alignment horizontal="right" vertical="center"/>
    </xf>
    <xf numFmtId="0" fontId="19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5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2" fontId="0" fillId="0" borderId="0" xfId="0" applyNumberFormat="1"/>
    <xf numFmtId="43" fontId="2" fillId="0" borderId="1" xfId="1" applyFont="1" applyBorder="1" applyAlignment="1">
      <alignment horizontal="center" vertical="top" wrapText="1"/>
    </xf>
    <xf numFmtId="0" fontId="1" fillId="0" borderId="0" xfId="0" applyFont="1" applyAlignment="1"/>
    <xf numFmtId="43" fontId="0" fillId="0" borderId="0" xfId="0" applyNumberFormat="1"/>
    <xf numFmtId="43" fontId="1" fillId="0" borderId="1" xfId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0" fillId="0" borderId="0" xfId="0" applyFont="1"/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21" fillId="0" borderId="0" xfId="0" applyFont="1"/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0" fillId="0" borderId="0" xfId="0" applyFont="1" applyFill="1"/>
    <xf numFmtId="0" fontId="20" fillId="0" borderId="0" xfId="0" applyFont="1" applyAlignment="1">
      <alignment vertical="center"/>
    </xf>
    <xf numFmtId="0" fontId="0" fillId="0" borderId="0" xfId="0" applyFill="1"/>
    <xf numFmtId="49" fontId="2" fillId="0" borderId="3" xfId="0" applyNumberFormat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/>
    <xf numFmtId="43" fontId="2" fillId="0" borderId="3" xfId="1" applyFont="1" applyBorder="1" applyAlignment="1">
      <alignment horizontal="center" vertical="top" wrapText="1"/>
    </xf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0" fillId="0" borderId="0" xfId="0" applyFont="1"/>
    <xf numFmtId="0" fontId="2" fillId="0" borderId="3" xfId="0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wrapText="1"/>
    </xf>
    <xf numFmtId="43" fontId="2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49" fontId="2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3" fontId="2" fillId="0" borderId="1" xfId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1" fillId="0" borderId="1" xfId="0" applyFont="1" applyBorder="1" applyAlignment="1">
      <alignment vertical="top"/>
    </xf>
    <xf numFmtId="0" fontId="1" fillId="0" borderId="23" xfId="0" applyFont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2" fillId="0" borderId="1" xfId="0" applyFont="1" applyBorder="1" applyAlignment="1">
      <alignment vertical="top" wrapText="1"/>
    </xf>
    <xf numFmtId="43" fontId="0" fillId="0" borderId="0" xfId="0" applyNumberFormat="1" applyAlignment="1">
      <alignment vertical="top"/>
    </xf>
    <xf numFmtId="49" fontId="0" fillId="0" borderId="0" xfId="0" applyNumberForma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top"/>
    </xf>
    <xf numFmtId="0" fontId="1" fillId="0" borderId="1" xfId="0" applyFont="1" applyBorder="1" applyAlignment="1">
      <alignment horizontal="left" wrapText="1"/>
    </xf>
    <xf numFmtId="43" fontId="1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wrapText="1"/>
    </xf>
    <xf numFmtId="43" fontId="1" fillId="0" borderId="1" xfId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3" fontId="2" fillId="0" borderId="1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43" fontId="2" fillId="0" borderId="4" xfId="1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49" fontId="21" fillId="0" borderId="1" xfId="0" applyNumberFormat="1" applyFont="1" applyFill="1" applyBorder="1" applyAlignment="1">
      <alignment horizontal="center" vertical="top"/>
    </xf>
    <xf numFmtId="0" fontId="21" fillId="0" borderId="1" xfId="0" applyFont="1" applyFill="1" applyBorder="1" applyAlignment="1">
      <alignment vertical="top"/>
    </xf>
    <xf numFmtId="43" fontId="21" fillId="0" borderId="1" xfId="0" applyNumberFormat="1" applyFont="1" applyFill="1" applyBorder="1" applyAlignment="1">
      <alignment vertical="top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43" fontId="2" fillId="0" borderId="1" xfId="0" applyNumberFormat="1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43" fontId="21" fillId="0" borderId="1" xfId="0" applyNumberFormat="1" applyFont="1" applyFill="1" applyBorder="1" applyAlignment="1">
      <alignment vertical="top" wrapText="1"/>
    </xf>
    <xf numFmtId="0" fontId="22" fillId="0" borderId="2" xfId="0" applyFont="1" applyBorder="1" applyAlignment="1">
      <alignment vertical="top" wrapText="1"/>
    </xf>
    <xf numFmtId="0" fontId="1" fillId="0" borderId="23" xfId="0" applyFont="1" applyFill="1" applyBorder="1" applyAlignment="1">
      <alignment vertical="top" wrapText="1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24" xfId="0" applyBorder="1" applyAlignment="1">
      <alignment horizontal="center"/>
    </xf>
    <xf numFmtId="0" fontId="0" fillId="0" borderId="24" xfId="0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" fillId="0" borderId="26" xfId="0" applyNumberFormat="1" applyFont="1" applyFill="1" applyBorder="1" applyAlignment="1">
      <alignment horizontal="center" vertical="top" wrapText="1"/>
    </xf>
    <xf numFmtId="49" fontId="1" fillId="0" borderId="25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3" fontId="1" fillId="0" borderId="2" xfId="1" applyFont="1" applyFill="1" applyBorder="1" applyAlignment="1">
      <alignment horizontal="center" vertical="top" wrapText="1"/>
    </xf>
    <xf numFmtId="43" fontId="1" fillId="0" borderId="3" xfId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3" fontId="1" fillId="0" borderId="1" xfId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43" fontId="1" fillId="0" borderId="2" xfId="1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3" fontId="1" fillId="0" borderId="4" xfId="1" applyFont="1" applyFill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</cellXfs>
  <cellStyles count="59">
    <cellStyle name="br" xfId="3"/>
    <cellStyle name="col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xl66" xfId="54"/>
    <cellStyle name="xl67" xfId="55"/>
    <cellStyle name="Обычный" xfId="0" builtinId="0"/>
    <cellStyle name="Обычный 2" xfId="56"/>
    <cellStyle name="Финансовый" xfId="1" builtinId="3"/>
    <cellStyle name="Финансовый 2 2" xfId="2"/>
    <cellStyle name="Финансовый 2 3" xfId="57"/>
    <cellStyle name="Финансовый 2 4" xfId="5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6"/>
  <sheetViews>
    <sheetView tabSelected="1" workbookViewId="0">
      <selection activeCell="I16" sqref="I16"/>
    </sheetView>
  </sheetViews>
  <sheetFormatPr defaultRowHeight="15"/>
  <cols>
    <col min="1" max="1" width="31.140625" customWidth="1"/>
    <col min="2" max="2" width="48.85546875" customWidth="1"/>
    <col min="3" max="3" width="17.5703125" customWidth="1"/>
    <col min="4" max="4" width="19.5703125" customWidth="1"/>
    <col min="5" max="5" width="18.5703125" customWidth="1"/>
  </cols>
  <sheetData>
    <row r="1" spans="1:5" ht="15.75">
      <c r="A1" s="109" t="s">
        <v>35</v>
      </c>
      <c r="B1" s="109"/>
      <c r="C1" s="109"/>
      <c r="D1" s="109"/>
      <c r="E1" s="109"/>
    </row>
    <row r="2" spans="1:5" ht="15.75">
      <c r="A2" s="111" t="s">
        <v>246</v>
      </c>
      <c r="B2" s="111"/>
      <c r="C2" s="111"/>
      <c r="D2" s="111"/>
      <c r="E2" s="111"/>
    </row>
    <row r="3" spans="1:5" ht="15.75">
      <c r="A3" s="111" t="s">
        <v>36</v>
      </c>
      <c r="B3" s="111"/>
      <c r="C3" s="111"/>
      <c r="D3" s="111"/>
      <c r="E3" s="111"/>
    </row>
    <row r="4" spans="1:5" ht="15.75">
      <c r="A4" s="111" t="s">
        <v>31</v>
      </c>
      <c r="B4" s="111"/>
      <c r="C4" s="111"/>
      <c r="D4" s="111"/>
      <c r="E4" s="111"/>
    </row>
    <row r="5" spans="1:5" ht="15.75">
      <c r="A5" s="111" t="s">
        <v>32</v>
      </c>
      <c r="B5" s="111"/>
      <c r="C5" s="111"/>
      <c r="D5" s="111"/>
      <c r="E5" s="111"/>
    </row>
    <row r="6" spans="1:5" ht="15.75">
      <c r="A6" s="111" t="s">
        <v>283</v>
      </c>
      <c r="B6" s="111"/>
      <c r="C6" s="111"/>
      <c r="D6" s="111"/>
      <c r="E6" s="111"/>
    </row>
    <row r="7" spans="1:5" ht="15.75">
      <c r="B7" s="2"/>
    </row>
    <row r="8" spans="1:5" ht="30" customHeight="1">
      <c r="A8" s="112" t="s">
        <v>148</v>
      </c>
      <c r="B8" s="112"/>
      <c r="C8" s="112"/>
      <c r="D8" s="112"/>
      <c r="E8" s="112"/>
    </row>
    <row r="9" spans="1:5">
      <c r="A9" s="120"/>
      <c r="B9" s="120"/>
      <c r="C9" s="120"/>
      <c r="D9" s="120"/>
      <c r="E9" s="120"/>
    </row>
    <row r="10" spans="1:5" ht="15.75">
      <c r="A10" s="118" t="s">
        <v>0</v>
      </c>
      <c r="B10" s="116" t="s">
        <v>1</v>
      </c>
      <c r="C10" s="113" t="s">
        <v>60</v>
      </c>
      <c r="D10" s="114"/>
      <c r="E10" s="115"/>
    </row>
    <row r="11" spans="1:5" ht="15.75">
      <c r="A11" s="119"/>
      <c r="B11" s="117"/>
      <c r="C11" s="7" t="s">
        <v>124</v>
      </c>
      <c r="D11" s="7" t="s">
        <v>125</v>
      </c>
      <c r="E11" s="7" t="s">
        <v>149</v>
      </c>
    </row>
    <row r="12" spans="1:5" ht="16.5" customHeight="1">
      <c r="A12" s="22" t="s">
        <v>2</v>
      </c>
      <c r="B12" s="4" t="s">
        <v>3</v>
      </c>
      <c r="C12" s="19">
        <f>C13+C19+C27+C30</f>
        <v>2963272.7399999998</v>
      </c>
      <c r="D12" s="47">
        <f t="shared" ref="D12:E12" si="0">D13+D19+D27+D30</f>
        <v>2448000</v>
      </c>
      <c r="E12" s="47">
        <f t="shared" si="0"/>
        <v>2616000</v>
      </c>
    </row>
    <row r="13" spans="1:5" s="21" customFormat="1" ht="16.5" customHeight="1">
      <c r="A13" s="28" t="s">
        <v>172</v>
      </c>
      <c r="B13" s="4" t="s">
        <v>173</v>
      </c>
      <c r="C13" s="27">
        <f>C14+C16+C17+C18</f>
        <v>1500972.5999999999</v>
      </c>
      <c r="D13" s="47">
        <f t="shared" ref="D13:E13" si="1">D14</f>
        <v>1500000</v>
      </c>
      <c r="E13" s="47">
        <f t="shared" si="1"/>
        <v>1650000</v>
      </c>
    </row>
    <row r="14" spans="1:5" ht="15.75">
      <c r="A14" s="56" t="s">
        <v>4</v>
      </c>
      <c r="B14" s="57" t="s">
        <v>5</v>
      </c>
      <c r="C14" s="58">
        <f>C15</f>
        <v>1480000</v>
      </c>
      <c r="D14" s="58">
        <f t="shared" ref="D14:E14" si="2">D15</f>
        <v>1500000</v>
      </c>
      <c r="E14" s="58">
        <f t="shared" si="2"/>
        <v>1650000</v>
      </c>
    </row>
    <row r="15" spans="1:5" ht="93.75" customHeight="1">
      <c r="A15" s="23" t="s">
        <v>6</v>
      </c>
      <c r="B15" s="5" t="s">
        <v>7</v>
      </c>
      <c r="C15" s="18">
        <v>1480000</v>
      </c>
      <c r="D15" s="18">
        <v>1500000</v>
      </c>
      <c r="E15" s="18">
        <v>1650000</v>
      </c>
    </row>
    <row r="16" spans="1:5" s="39" customFormat="1" ht="93.75" customHeight="1">
      <c r="A16" s="89" t="s">
        <v>258</v>
      </c>
      <c r="B16" s="5" t="s">
        <v>259</v>
      </c>
      <c r="C16" s="83">
        <v>15.18</v>
      </c>
      <c r="D16" s="83"/>
      <c r="E16" s="83"/>
    </row>
    <row r="17" spans="1:5" s="39" customFormat="1" ht="62.25" customHeight="1">
      <c r="A17" s="89" t="s">
        <v>260</v>
      </c>
      <c r="B17" s="86" t="s">
        <v>261</v>
      </c>
      <c r="C17" s="83">
        <v>19628</v>
      </c>
      <c r="D17" s="83"/>
      <c r="E17" s="83"/>
    </row>
    <row r="18" spans="1:5" s="39" customFormat="1" ht="18" customHeight="1">
      <c r="A18" s="84" t="s">
        <v>171</v>
      </c>
      <c r="B18" s="82" t="s">
        <v>34</v>
      </c>
      <c r="C18" s="83">
        <v>1329.42</v>
      </c>
      <c r="D18" s="83"/>
      <c r="E18" s="83"/>
    </row>
    <row r="19" spans="1:5" ht="15.75">
      <c r="A19" s="28" t="s">
        <v>174</v>
      </c>
      <c r="B19" s="4" t="s">
        <v>8</v>
      </c>
      <c r="C19" s="19">
        <f>C20+C22</f>
        <v>1354700</v>
      </c>
      <c r="D19" s="47">
        <f t="shared" ref="D19:E19" si="3">D20+D22</f>
        <v>858000</v>
      </c>
      <c r="E19" s="47">
        <f t="shared" si="3"/>
        <v>876000</v>
      </c>
    </row>
    <row r="20" spans="1:5" ht="15.75">
      <c r="A20" s="28" t="s">
        <v>175</v>
      </c>
      <c r="B20" s="4" t="s">
        <v>9</v>
      </c>
      <c r="C20" s="19">
        <f>C21</f>
        <v>140000</v>
      </c>
      <c r="D20" s="19">
        <f>D21</f>
        <v>43000</v>
      </c>
      <c r="E20" s="47">
        <f>E21</f>
        <v>46000</v>
      </c>
    </row>
    <row r="21" spans="1:5" ht="63">
      <c r="A21" s="13" t="s">
        <v>10</v>
      </c>
      <c r="B21" s="5" t="s">
        <v>30</v>
      </c>
      <c r="C21" s="18">
        <v>140000</v>
      </c>
      <c r="D21" s="18">
        <v>43000</v>
      </c>
      <c r="E21" s="18">
        <v>46000</v>
      </c>
    </row>
    <row r="22" spans="1:5" ht="15.75">
      <c r="A22" s="28" t="s">
        <v>176</v>
      </c>
      <c r="B22" s="4" t="s">
        <v>11</v>
      </c>
      <c r="C22" s="19">
        <f>C23+C25</f>
        <v>1214700</v>
      </c>
      <c r="D22" s="47">
        <f t="shared" ref="D22:E22" si="4">D23+D25</f>
        <v>815000</v>
      </c>
      <c r="E22" s="47">
        <f t="shared" si="4"/>
        <v>830000</v>
      </c>
    </row>
    <row r="23" spans="1:5" s="21" customFormat="1" ht="15.75">
      <c r="A23" s="56" t="s">
        <v>181</v>
      </c>
      <c r="B23" s="57" t="s">
        <v>179</v>
      </c>
      <c r="C23" s="58">
        <f>C24</f>
        <v>577000</v>
      </c>
      <c r="D23" s="58">
        <f>D24</f>
        <v>185000</v>
      </c>
      <c r="E23" s="58">
        <f>E24</f>
        <v>185000</v>
      </c>
    </row>
    <row r="24" spans="1:5" ht="47.25">
      <c r="A24" s="23" t="s">
        <v>12</v>
      </c>
      <c r="B24" s="5" t="s">
        <v>13</v>
      </c>
      <c r="C24" s="18">
        <v>577000</v>
      </c>
      <c r="D24" s="18">
        <v>185000</v>
      </c>
      <c r="E24" s="18">
        <v>185000</v>
      </c>
    </row>
    <row r="25" spans="1:5" s="21" customFormat="1" ht="15.75">
      <c r="A25" s="56" t="s">
        <v>180</v>
      </c>
      <c r="B25" s="57" t="s">
        <v>182</v>
      </c>
      <c r="C25" s="58">
        <f>C26</f>
        <v>637700</v>
      </c>
      <c r="D25" s="58">
        <f>D26</f>
        <v>630000</v>
      </c>
      <c r="E25" s="58">
        <f>E26</f>
        <v>645000</v>
      </c>
    </row>
    <row r="26" spans="1:5" ht="46.5" customHeight="1">
      <c r="A26" s="23" t="s">
        <v>14</v>
      </c>
      <c r="B26" s="5" t="s">
        <v>15</v>
      </c>
      <c r="C26" s="18">
        <v>637700</v>
      </c>
      <c r="D26" s="18">
        <v>630000</v>
      </c>
      <c r="E26" s="18">
        <v>645000</v>
      </c>
    </row>
    <row r="27" spans="1:5" ht="15.75">
      <c r="A27" s="22" t="s">
        <v>16</v>
      </c>
      <c r="B27" s="4" t="s">
        <v>17</v>
      </c>
      <c r="C27" s="19">
        <f>C28</f>
        <v>2500</v>
      </c>
      <c r="D27" s="47">
        <f t="shared" ref="D27:E27" si="5">D28</f>
        <v>2000</v>
      </c>
      <c r="E27" s="47">
        <f t="shared" si="5"/>
        <v>2000</v>
      </c>
    </row>
    <row r="28" spans="1:5" s="21" customFormat="1" ht="63">
      <c r="A28" s="56" t="s">
        <v>177</v>
      </c>
      <c r="B28" s="57" t="s">
        <v>178</v>
      </c>
      <c r="C28" s="58">
        <f>C29</f>
        <v>2500</v>
      </c>
      <c r="D28" s="58">
        <f t="shared" ref="D28:E28" si="6">D29</f>
        <v>2000</v>
      </c>
      <c r="E28" s="58">
        <f t="shared" si="6"/>
        <v>2000</v>
      </c>
    </row>
    <row r="29" spans="1:5" ht="94.5" customHeight="1">
      <c r="A29" s="23" t="s">
        <v>18</v>
      </c>
      <c r="B29" s="5" t="s">
        <v>19</v>
      </c>
      <c r="C29" s="18">
        <v>2500</v>
      </c>
      <c r="D29" s="18">
        <v>2000</v>
      </c>
      <c r="E29" s="18">
        <v>2000</v>
      </c>
    </row>
    <row r="30" spans="1:5" ht="63">
      <c r="A30" s="22" t="s">
        <v>20</v>
      </c>
      <c r="B30" s="4" t="s">
        <v>21</v>
      </c>
      <c r="C30" s="19">
        <f>C31</f>
        <v>105100.14</v>
      </c>
      <c r="D30" s="19">
        <f>SUM(D33)</f>
        <v>88000</v>
      </c>
      <c r="E30" s="19">
        <f>SUM(E33)</f>
        <v>88000</v>
      </c>
    </row>
    <row r="31" spans="1:5" s="21" customFormat="1" ht="141.75">
      <c r="A31" s="31" t="s">
        <v>185</v>
      </c>
      <c r="B31" s="4" t="s">
        <v>183</v>
      </c>
      <c r="C31" s="30">
        <f>C32+C34</f>
        <v>105100.14</v>
      </c>
      <c r="D31" s="30">
        <f t="shared" ref="C31:E32" si="7">D32</f>
        <v>88000</v>
      </c>
      <c r="E31" s="30">
        <f t="shared" si="7"/>
        <v>88000</v>
      </c>
    </row>
    <row r="32" spans="1:5" s="21" customFormat="1" ht="110.25">
      <c r="A32" s="56" t="s">
        <v>184</v>
      </c>
      <c r="B32" s="57" t="s">
        <v>186</v>
      </c>
      <c r="C32" s="58">
        <f t="shared" si="7"/>
        <v>103600</v>
      </c>
      <c r="D32" s="58">
        <f t="shared" si="7"/>
        <v>88000</v>
      </c>
      <c r="E32" s="58">
        <f t="shared" si="7"/>
        <v>88000</v>
      </c>
    </row>
    <row r="33" spans="1:5" ht="94.5">
      <c r="A33" s="29" t="s">
        <v>22</v>
      </c>
      <c r="B33" s="5" t="s">
        <v>23</v>
      </c>
      <c r="C33" s="18">
        <v>103600</v>
      </c>
      <c r="D33" s="18">
        <v>88000</v>
      </c>
      <c r="E33" s="18">
        <v>88000</v>
      </c>
    </row>
    <row r="34" spans="1:5" s="39" customFormat="1" ht="31.5">
      <c r="A34" s="84" t="s">
        <v>262</v>
      </c>
      <c r="B34" s="5" t="s">
        <v>33</v>
      </c>
      <c r="C34" s="83">
        <v>1500.14</v>
      </c>
      <c r="D34" s="83"/>
      <c r="E34" s="83"/>
    </row>
    <row r="35" spans="1:5" ht="15.75">
      <c r="A35" s="22" t="s">
        <v>24</v>
      </c>
      <c r="B35" s="4" t="s">
        <v>25</v>
      </c>
      <c r="C35" s="19">
        <f>C36</f>
        <v>4731769.6500000004</v>
      </c>
      <c r="D35" s="47">
        <v>3870540</v>
      </c>
      <c r="E35" s="47">
        <v>3861240</v>
      </c>
    </row>
    <row r="36" spans="1:5" ht="32.25" customHeight="1">
      <c r="A36" s="48" t="s">
        <v>26</v>
      </c>
      <c r="B36" s="40" t="s">
        <v>187</v>
      </c>
      <c r="C36" s="47">
        <f>C37+C42+C45+C51</f>
        <v>4731769.6500000004</v>
      </c>
      <c r="D36" s="47">
        <f t="shared" ref="D36:E36" si="8">D37+D42+D45</f>
        <v>3127600</v>
      </c>
      <c r="E36" s="47">
        <f t="shared" si="8"/>
        <v>3118300</v>
      </c>
    </row>
    <row r="37" spans="1:5" s="21" customFormat="1" ht="32.25" customHeight="1">
      <c r="A37" s="48" t="s">
        <v>188</v>
      </c>
      <c r="B37" s="40" t="s">
        <v>189</v>
      </c>
      <c r="C37" s="47">
        <f>C38+C40</f>
        <v>3195500</v>
      </c>
      <c r="D37" s="47">
        <f t="shared" ref="D37:E37" si="9">D38</f>
        <v>3066400</v>
      </c>
      <c r="E37" s="47">
        <f t="shared" si="9"/>
        <v>3054900</v>
      </c>
    </row>
    <row r="38" spans="1:5" s="21" customFormat="1" ht="32.25" customHeight="1">
      <c r="A38" s="56" t="s">
        <v>190</v>
      </c>
      <c r="B38" s="57" t="s">
        <v>191</v>
      </c>
      <c r="C38" s="58">
        <f>C39</f>
        <v>3178400</v>
      </c>
      <c r="D38" s="58">
        <f t="shared" ref="D38:E38" si="10">D39</f>
        <v>3066400</v>
      </c>
      <c r="E38" s="58">
        <f t="shared" si="10"/>
        <v>3054900</v>
      </c>
    </row>
    <row r="39" spans="1:5" ht="31.5">
      <c r="A39" s="24" t="s">
        <v>137</v>
      </c>
      <c r="B39" s="5" t="s">
        <v>27</v>
      </c>
      <c r="C39" s="18">
        <v>3178400</v>
      </c>
      <c r="D39" s="18">
        <v>3066400</v>
      </c>
      <c r="E39" s="18">
        <v>3054900</v>
      </c>
    </row>
    <row r="40" spans="1:5" s="39" customFormat="1" ht="31.5">
      <c r="A40" s="24" t="s">
        <v>264</v>
      </c>
      <c r="B40" s="57" t="s">
        <v>263</v>
      </c>
      <c r="C40" s="58">
        <v>17100</v>
      </c>
      <c r="D40" s="83"/>
      <c r="E40" s="83"/>
    </row>
    <row r="41" spans="1:5" s="39" customFormat="1" ht="47.25">
      <c r="A41" s="24" t="s">
        <v>265</v>
      </c>
      <c r="B41" s="5" t="s">
        <v>142</v>
      </c>
      <c r="C41" s="83">
        <v>17100</v>
      </c>
      <c r="D41" s="83"/>
      <c r="E41" s="83"/>
    </row>
    <row r="42" spans="1:5" s="21" customFormat="1" ht="47.25">
      <c r="A42" s="59" t="s">
        <v>192</v>
      </c>
      <c r="B42" s="40" t="s">
        <v>193</v>
      </c>
      <c r="C42" s="47">
        <v>140648</v>
      </c>
      <c r="D42" s="47">
        <f t="shared" ref="D42:E42" si="11">D43</f>
        <v>0</v>
      </c>
      <c r="E42" s="47">
        <f t="shared" si="11"/>
        <v>0</v>
      </c>
    </row>
    <row r="43" spans="1:5" s="21" customFormat="1" ht="15.75">
      <c r="A43" s="60" t="s">
        <v>194</v>
      </c>
      <c r="B43" s="57" t="s">
        <v>195</v>
      </c>
      <c r="C43" s="58">
        <f>C44</f>
        <v>140648</v>
      </c>
      <c r="D43" s="58">
        <f t="shared" ref="D43:E43" si="12">D44</f>
        <v>0</v>
      </c>
      <c r="E43" s="58">
        <f t="shared" si="12"/>
        <v>0</v>
      </c>
    </row>
    <row r="44" spans="1:5" ht="31.5" customHeight="1">
      <c r="A44" s="24" t="s">
        <v>145</v>
      </c>
      <c r="B44" s="13" t="s">
        <v>143</v>
      </c>
      <c r="C44" s="18">
        <v>140648</v>
      </c>
      <c r="D44" s="18">
        <v>0</v>
      </c>
      <c r="E44" s="18">
        <v>0</v>
      </c>
    </row>
    <row r="45" spans="1:5" s="21" customFormat="1" ht="33" customHeight="1">
      <c r="A45" s="59" t="s">
        <v>196</v>
      </c>
      <c r="B45" s="40" t="s">
        <v>197</v>
      </c>
      <c r="C45" s="47">
        <f>C46+C48</f>
        <v>73511.399999999994</v>
      </c>
      <c r="D45" s="47">
        <f>D46</f>
        <v>61200</v>
      </c>
      <c r="E45" s="47">
        <f>E46</f>
        <v>63400</v>
      </c>
    </row>
    <row r="46" spans="1:5" s="21" customFormat="1" ht="45" customHeight="1">
      <c r="A46" s="60" t="s">
        <v>198</v>
      </c>
      <c r="B46" s="57" t="s">
        <v>199</v>
      </c>
      <c r="C46" s="58">
        <f>C47</f>
        <v>72887</v>
      </c>
      <c r="D46" s="58">
        <f t="shared" ref="D46:E46" si="13">D47</f>
        <v>61200</v>
      </c>
      <c r="E46" s="58">
        <f t="shared" si="13"/>
        <v>63400</v>
      </c>
    </row>
    <row r="47" spans="1:5" ht="63">
      <c r="A47" s="24" t="s">
        <v>138</v>
      </c>
      <c r="B47" s="5" t="s">
        <v>28</v>
      </c>
      <c r="C47" s="18">
        <v>72887</v>
      </c>
      <c r="D47" s="18">
        <v>61200</v>
      </c>
      <c r="E47" s="18">
        <v>63400</v>
      </c>
    </row>
    <row r="48" spans="1:5" s="39" customFormat="1" ht="78.75">
      <c r="A48" s="60" t="s">
        <v>243</v>
      </c>
      <c r="B48" s="57" t="s">
        <v>242</v>
      </c>
      <c r="C48" s="58">
        <f>C49</f>
        <v>624.4</v>
      </c>
      <c r="D48" s="58">
        <f t="shared" ref="D48:E48" si="14">D49</f>
        <v>0</v>
      </c>
      <c r="E48" s="58">
        <f t="shared" si="14"/>
        <v>0</v>
      </c>
    </row>
    <row r="49" spans="1:5" s="39" customFormat="1" ht="63">
      <c r="A49" s="24" t="s">
        <v>241</v>
      </c>
      <c r="B49" s="13" t="s">
        <v>240</v>
      </c>
      <c r="C49" s="46">
        <v>624.4</v>
      </c>
      <c r="D49" s="46">
        <v>0</v>
      </c>
      <c r="E49" s="46">
        <v>0</v>
      </c>
    </row>
    <row r="50" spans="1:5" s="39" customFormat="1" ht="15.75">
      <c r="A50" s="59" t="s">
        <v>267</v>
      </c>
      <c r="B50" s="61" t="s">
        <v>266</v>
      </c>
      <c r="C50" s="53">
        <f t="shared" ref="C50:E51" si="15">C51</f>
        <v>1322110.25</v>
      </c>
      <c r="D50" s="53">
        <f t="shared" si="15"/>
        <v>742940</v>
      </c>
      <c r="E50" s="53">
        <f t="shared" si="15"/>
        <v>742940</v>
      </c>
    </row>
    <row r="51" spans="1:5" s="39" customFormat="1" ht="78.75">
      <c r="A51" s="60" t="s">
        <v>269</v>
      </c>
      <c r="B51" s="74" t="s">
        <v>268</v>
      </c>
      <c r="C51" s="58">
        <f t="shared" si="15"/>
        <v>1322110.25</v>
      </c>
      <c r="D51" s="58">
        <f t="shared" si="15"/>
        <v>742940</v>
      </c>
      <c r="E51" s="58">
        <f t="shared" si="15"/>
        <v>742940</v>
      </c>
    </row>
    <row r="52" spans="1:5" s="39" customFormat="1" ht="78.75">
      <c r="A52" s="24" t="s">
        <v>140</v>
      </c>
      <c r="B52" s="13" t="s">
        <v>141</v>
      </c>
      <c r="C52" s="87">
        <v>1322110.25</v>
      </c>
      <c r="D52" s="87">
        <v>742940</v>
      </c>
      <c r="E52" s="87">
        <v>742940</v>
      </c>
    </row>
    <row r="53" spans="1:5" ht="15.75">
      <c r="A53" s="8" t="s">
        <v>29</v>
      </c>
      <c r="B53" s="5"/>
      <c r="C53" s="19">
        <f>C12+C35</f>
        <v>7695042.3900000006</v>
      </c>
      <c r="D53" s="47">
        <f t="shared" ref="D53:E53" si="16">D12+D35</f>
        <v>6318540</v>
      </c>
      <c r="E53" s="47">
        <f t="shared" si="16"/>
        <v>6477240</v>
      </c>
    </row>
    <row r="54" spans="1:5">
      <c r="C54" s="14"/>
    </row>
    <row r="55" spans="1:5">
      <c r="C55" s="14"/>
      <c r="D55" s="14"/>
      <c r="E55" s="14"/>
    </row>
    <row r="56" spans="1:5">
      <c r="C56" s="14"/>
    </row>
  </sheetData>
  <mergeCells count="11">
    <mergeCell ref="C10:E10"/>
    <mergeCell ref="B10:B11"/>
    <mergeCell ref="A10:A11"/>
    <mergeCell ref="A6:E6"/>
    <mergeCell ref="A1:E1"/>
    <mergeCell ref="A3:E3"/>
    <mergeCell ref="A8:E8"/>
    <mergeCell ref="A5:E5"/>
    <mergeCell ref="A4:E4"/>
    <mergeCell ref="A2:E2"/>
    <mergeCell ref="A9:E9"/>
  </mergeCells>
  <phoneticPr fontId="7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4"/>
  <sheetViews>
    <sheetView workbookViewId="0">
      <selection activeCell="E15" sqref="E15"/>
    </sheetView>
  </sheetViews>
  <sheetFormatPr defaultRowHeight="15"/>
  <cols>
    <col min="1" max="1" width="31.7109375" style="81" customWidth="1"/>
    <col min="2" max="2" width="105.28515625" style="36" customWidth="1"/>
  </cols>
  <sheetData>
    <row r="1" spans="1:5" ht="15.75">
      <c r="A1" s="111" t="s">
        <v>37</v>
      </c>
      <c r="B1" s="111"/>
    </row>
    <row r="2" spans="1:5" ht="15.75">
      <c r="A2" s="111" t="s">
        <v>246</v>
      </c>
      <c r="B2" s="111"/>
    </row>
    <row r="3" spans="1:5" ht="15.75">
      <c r="A3" s="111" t="s">
        <v>36</v>
      </c>
      <c r="B3" s="111"/>
    </row>
    <row r="4" spans="1:5" ht="15.75">
      <c r="A4" s="111" t="s">
        <v>31</v>
      </c>
      <c r="B4" s="111"/>
    </row>
    <row r="5" spans="1:5" ht="15.75">
      <c r="A5" s="111" t="s">
        <v>32</v>
      </c>
      <c r="B5" s="111"/>
    </row>
    <row r="6" spans="1:5" ht="15.75">
      <c r="A6" s="111" t="s">
        <v>284</v>
      </c>
      <c r="B6" s="111"/>
      <c r="C6" s="16"/>
      <c r="D6" s="16"/>
      <c r="E6" s="16"/>
    </row>
    <row r="7" spans="1:5" ht="15.75">
      <c r="B7" s="77"/>
    </row>
    <row r="8" spans="1:5" ht="15.75">
      <c r="A8" s="112" t="s">
        <v>257</v>
      </c>
      <c r="B8" s="112"/>
    </row>
    <row r="9" spans="1:5">
      <c r="A9" s="121"/>
      <c r="B9" s="121"/>
    </row>
    <row r="10" spans="1:5" ht="63">
      <c r="A10" s="54" t="s">
        <v>57</v>
      </c>
      <c r="B10" s="55" t="s">
        <v>39</v>
      </c>
      <c r="C10" s="1"/>
    </row>
    <row r="11" spans="1:5" ht="15.75">
      <c r="A11" s="54">
        <v>1</v>
      </c>
      <c r="B11" s="78">
        <v>2</v>
      </c>
      <c r="C11" s="1"/>
    </row>
    <row r="12" spans="1:5" ht="15.75">
      <c r="A12" s="59">
        <v>182</v>
      </c>
      <c r="B12" s="79" t="s">
        <v>43</v>
      </c>
      <c r="C12" s="1"/>
    </row>
    <row r="13" spans="1:5" ht="47.25">
      <c r="A13" s="51" t="s">
        <v>6</v>
      </c>
      <c r="B13" s="80" t="s">
        <v>44</v>
      </c>
      <c r="C13" s="1"/>
    </row>
    <row r="14" spans="1:5" ht="31.5">
      <c r="A14" s="51" t="s">
        <v>45</v>
      </c>
      <c r="B14" s="80" t="s">
        <v>46</v>
      </c>
      <c r="C14" s="1"/>
    </row>
    <row r="15" spans="1:5" s="39" customFormat="1" ht="78.75">
      <c r="A15" s="89" t="s">
        <v>258</v>
      </c>
      <c r="B15" s="24" t="s">
        <v>259</v>
      </c>
      <c r="C15" s="1"/>
    </row>
    <row r="16" spans="1:5" s="39" customFormat="1" ht="33.75" customHeight="1">
      <c r="A16" s="89" t="s">
        <v>260</v>
      </c>
      <c r="B16" s="24" t="s">
        <v>261</v>
      </c>
      <c r="C16" s="1"/>
    </row>
    <row r="17" spans="1:3" ht="15.75">
      <c r="A17" s="51" t="s">
        <v>171</v>
      </c>
      <c r="B17" s="24" t="s">
        <v>34</v>
      </c>
      <c r="C17" s="1"/>
    </row>
    <row r="18" spans="1:3" ht="31.5">
      <c r="A18" s="51" t="s">
        <v>10</v>
      </c>
      <c r="B18" s="24" t="s">
        <v>47</v>
      </c>
      <c r="C18" s="1"/>
    </row>
    <row r="19" spans="1:3" ht="31.5">
      <c r="A19" s="51" t="s">
        <v>12</v>
      </c>
      <c r="B19" s="24" t="s">
        <v>13</v>
      </c>
      <c r="C19" s="1"/>
    </row>
    <row r="20" spans="1:3" ht="31.5">
      <c r="A20" s="51" t="s">
        <v>14</v>
      </c>
      <c r="B20" s="24" t="s">
        <v>15</v>
      </c>
      <c r="C20" s="1"/>
    </row>
    <row r="21" spans="1:3" ht="31.5">
      <c r="A21" s="59">
        <v>914</v>
      </c>
      <c r="B21" s="59" t="s">
        <v>48</v>
      </c>
      <c r="C21" s="1"/>
    </row>
    <row r="22" spans="1:3" ht="32.25" customHeight="1">
      <c r="A22" s="51" t="s">
        <v>18</v>
      </c>
      <c r="B22" s="80" t="s">
        <v>49</v>
      </c>
      <c r="C22" s="1"/>
    </row>
    <row r="23" spans="1:3" ht="33.75" customHeight="1">
      <c r="A23" s="51" t="s">
        <v>22</v>
      </c>
      <c r="B23" s="80" t="s">
        <v>50</v>
      </c>
      <c r="C23" s="1"/>
    </row>
    <row r="24" spans="1:3" ht="15.75">
      <c r="A24" s="51" t="s">
        <v>51</v>
      </c>
      <c r="B24" s="80" t="s">
        <v>52</v>
      </c>
      <c r="C24" s="1"/>
    </row>
    <row r="25" spans="1:3" ht="15.75">
      <c r="A25" s="51" t="s">
        <v>53</v>
      </c>
      <c r="B25" s="80" t="s">
        <v>33</v>
      </c>
      <c r="C25" s="1"/>
    </row>
    <row r="26" spans="1:3" ht="15.75">
      <c r="A26" s="51" t="s">
        <v>137</v>
      </c>
      <c r="B26" s="80" t="s">
        <v>27</v>
      </c>
      <c r="C26" s="1"/>
    </row>
    <row r="27" spans="1:3" ht="17.25" customHeight="1">
      <c r="A27" s="51" t="s">
        <v>144</v>
      </c>
      <c r="B27" s="13" t="s">
        <v>142</v>
      </c>
      <c r="C27" s="1"/>
    </row>
    <row r="28" spans="1:3" ht="15.75">
      <c r="A28" s="51" t="s">
        <v>145</v>
      </c>
      <c r="B28" s="13" t="s">
        <v>143</v>
      </c>
      <c r="C28" s="1"/>
    </row>
    <row r="29" spans="1:3" s="39" customFormat="1" ht="33.75" customHeight="1">
      <c r="A29" s="51" t="s">
        <v>245</v>
      </c>
      <c r="B29" s="13" t="s">
        <v>244</v>
      </c>
      <c r="C29" s="1"/>
    </row>
    <row r="30" spans="1:3" ht="31.5">
      <c r="A30" s="51" t="s">
        <v>138</v>
      </c>
      <c r="B30" s="24" t="s">
        <v>28</v>
      </c>
      <c r="C30" s="1"/>
    </row>
    <row r="31" spans="1:3" s="39" customFormat="1" ht="31.5">
      <c r="A31" s="51" t="s">
        <v>241</v>
      </c>
      <c r="B31" s="13" t="s">
        <v>240</v>
      </c>
      <c r="C31" s="1"/>
    </row>
    <row r="32" spans="1:3" ht="31.5">
      <c r="A32" s="51" t="s">
        <v>140</v>
      </c>
      <c r="B32" s="24" t="s">
        <v>141</v>
      </c>
      <c r="C32" s="1"/>
    </row>
    <row r="33" spans="1:3" ht="46.5" customHeight="1">
      <c r="A33" s="51" t="s">
        <v>55</v>
      </c>
      <c r="B33" s="80" t="s">
        <v>56</v>
      </c>
      <c r="C33" s="1"/>
    </row>
    <row r="34" spans="1:3" ht="31.5">
      <c r="A34" s="51" t="s">
        <v>139</v>
      </c>
      <c r="B34" s="80" t="s">
        <v>54</v>
      </c>
    </row>
  </sheetData>
  <mergeCells count="8">
    <mergeCell ref="A9:B9"/>
    <mergeCell ref="A1:B1"/>
    <mergeCell ref="A8:B8"/>
    <mergeCell ref="A6:B6"/>
    <mergeCell ref="A5:B5"/>
    <mergeCell ref="A4:B4"/>
    <mergeCell ref="A2:B2"/>
    <mergeCell ref="A3:B3"/>
  </mergeCells>
  <phoneticPr fontId="7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I16" sqref="I16"/>
    </sheetView>
  </sheetViews>
  <sheetFormatPr defaultRowHeight="15"/>
  <cols>
    <col min="1" max="1" width="28.140625" customWidth="1"/>
    <col min="2" max="2" width="48.85546875" customWidth="1"/>
    <col min="3" max="4" width="17.42578125" customWidth="1"/>
    <col min="5" max="5" width="16" customWidth="1"/>
  </cols>
  <sheetData>
    <row r="1" spans="1:6" ht="15.75">
      <c r="A1" s="109" t="s">
        <v>38</v>
      </c>
      <c r="B1" s="109"/>
      <c r="C1" s="109"/>
      <c r="D1" s="109"/>
      <c r="E1" s="109"/>
    </row>
    <row r="2" spans="1:6" ht="15.75">
      <c r="A2" s="111" t="s">
        <v>246</v>
      </c>
      <c r="B2" s="111"/>
      <c r="C2" s="111"/>
      <c r="D2" s="111"/>
      <c r="E2" s="111"/>
    </row>
    <row r="3" spans="1:6" ht="15.75">
      <c r="A3" s="111" t="s">
        <v>36</v>
      </c>
      <c r="B3" s="111"/>
      <c r="C3" s="111"/>
      <c r="D3" s="111"/>
      <c r="E3" s="111"/>
    </row>
    <row r="4" spans="1:6" ht="15.75">
      <c r="A4" s="111" t="s">
        <v>31</v>
      </c>
      <c r="B4" s="111"/>
      <c r="C4" s="111"/>
      <c r="D4" s="111"/>
      <c r="E4" s="111"/>
    </row>
    <row r="5" spans="1:6" ht="15.75">
      <c r="A5" s="111" t="s">
        <v>32</v>
      </c>
      <c r="B5" s="111"/>
      <c r="C5" s="111"/>
      <c r="D5" s="111"/>
      <c r="E5" s="111"/>
    </row>
    <row r="6" spans="1:6" ht="15.75">
      <c r="A6" s="111" t="s">
        <v>284</v>
      </c>
      <c r="B6" s="111"/>
      <c r="C6" s="111"/>
      <c r="D6" s="111"/>
      <c r="E6" s="111"/>
      <c r="F6" s="16"/>
    </row>
    <row r="7" spans="1:6" ht="15.75">
      <c r="B7" s="2"/>
    </row>
    <row r="8" spans="1:6" ht="33" customHeight="1">
      <c r="A8" s="112" t="s">
        <v>167</v>
      </c>
      <c r="B8" s="112"/>
      <c r="C8" s="112"/>
      <c r="D8" s="112"/>
      <c r="E8" s="112"/>
    </row>
    <row r="9" spans="1:6">
      <c r="A9" s="120"/>
      <c r="B9" s="120"/>
      <c r="C9" s="120"/>
      <c r="D9" s="120"/>
      <c r="E9" s="120"/>
    </row>
    <row r="10" spans="1:6" ht="15.75">
      <c r="A10" s="116" t="s">
        <v>58</v>
      </c>
      <c r="B10" s="116" t="s">
        <v>59</v>
      </c>
      <c r="C10" s="113" t="s">
        <v>60</v>
      </c>
      <c r="D10" s="114"/>
      <c r="E10" s="115"/>
    </row>
    <row r="11" spans="1:6" ht="63" customHeight="1">
      <c r="A11" s="117"/>
      <c r="B11" s="117"/>
      <c r="C11" s="26" t="s">
        <v>124</v>
      </c>
      <c r="D11" s="26" t="s">
        <v>125</v>
      </c>
      <c r="E11" s="26" t="s">
        <v>149</v>
      </c>
    </row>
    <row r="12" spans="1:6" ht="31.5">
      <c r="A12" s="3" t="s">
        <v>61</v>
      </c>
      <c r="B12" s="12" t="s">
        <v>62</v>
      </c>
      <c r="C12" s="49">
        <f>C18+C14</f>
        <v>1222582.1099999994</v>
      </c>
      <c r="D12" s="49" t="e">
        <f>D18+D14</f>
        <v>#REF!</v>
      </c>
      <c r="E12" s="49"/>
    </row>
    <row r="13" spans="1:6" ht="31.5">
      <c r="A13" s="3" t="s">
        <v>63</v>
      </c>
      <c r="B13" s="12" t="s">
        <v>64</v>
      </c>
      <c r="C13" s="49">
        <f>C12</f>
        <v>1222582.1099999994</v>
      </c>
      <c r="D13" s="49" t="e">
        <f>D12</f>
        <v>#REF!</v>
      </c>
      <c r="E13" s="49"/>
    </row>
    <row r="14" spans="1:6" ht="18" customHeight="1">
      <c r="A14" s="3" t="s">
        <v>65</v>
      </c>
      <c r="B14" s="12" t="s">
        <v>66</v>
      </c>
      <c r="C14" s="49">
        <f>-'Приложение 1'!C53</f>
        <v>-7695042.3900000006</v>
      </c>
      <c r="D14" s="49">
        <f>-'Приложение 1'!D53</f>
        <v>-6318540</v>
      </c>
      <c r="E14" s="49">
        <f>-'Приложение 1'!E53</f>
        <v>-6477240</v>
      </c>
    </row>
    <row r="15" spans="1:6" ht="18" customHeight="1">
      <c r="A15" s="3" t="s">
        <v>67</v>
      </c>
      <c r="B15" s="12" t="s">
        <v>68</v>
      </c>
      <c r="C15" s="49">
        <f>C14</f>
        <v>-7695042.3900000006</v>
      </c>
      <c r="D15" s="49">
        <f>D14</f>
        <v>-6318540</v>
      </c>
      <c r="E15" s="49">
        <f>E14</f>
        <v>-6477240</v>
      </c>
    </row>
    <row r="16" spans="1:6" ht="31.5">
      <c r="A16" s="3" t="s">
        <v>69</v>
      </c>
      <c r="B16" s="12" t="s">
        <v>70</v>
      </c>
      <c r="C16" s="49">
        <f>C14</f>
        <v>-7695042.3900000006</v>
      </c>
      <c r="D16" s="49">
        <f>D14</f>
        <v>-6318540</v>
      </c>
      <c r="E16" s="49">
        <f>E14</f>
        <v>-6477240</v>
      </c>
    </row>
    <row r="17" spans="1:5" ht="31.5">
      <c r="A17" s="3" t="s">
        <v>71</v>
      </c>
      <c r="B17" s="12" t="s">
        <v>72</v>
      </c>
      <c r="C17" s="49">
        <f>C14</f>
        <v>-7695042.3900000006</v>
      </c>
      <c r="D17" s="49">
        <f>D14</f>
        <v>-6318540</v>
      </c>
      <c r="E17" s="49">
        <f>E14</f>
        <v>-6477240</v>
      </c>
    </row>
    <row r="18" spans="1:5" ht="18" customHeight="1">
      <c r="A18" s="3" t="s">
        <v>73</v>
      </c>
      <c r="B18" s="12" t="s">
        <v>74</v>
      </c>
      <c r="C18" s="49">
        <f>Приложение5!D82</f>
        <v>8917624.5</v>
      </c>
      <c r="D18" s="49" t="e">
        <f>Приложение5!E82</f>
        <v>#REF!</v>
      </c>
      <c r="E18" s="49">
        <f>Приложение5!F82+142000</f>
        <v>6619240</v>
      </c>
    </row>
    <row r="19" spans="1:5" ht="18" customHeight="1">
      <c r="A19" s="3" t="s">
        <v>75</v>
      </c>
      <c r="B19" s="12" t="s">
        <v>76</v>
      </c>
      <c r="C19" s="49">
        <f>C18</f>
        <v>8917624.5</v>
      </c>
      <c r="D19" s="49" t="e">
        <f>D18</f>
        <v>#REF!</v>
      </c>
      <c r="E19" s="49">
        <f>E18</f>
        <v>6619240</v>
      </c>
    </row>
    <row r="20" spans="1:5" ht="31.5">
      <c r="A20" s="3" t="s">
        <v>77</v>
      </c>
      <c r="B20" s="12" t="s">
        <v>78</v>
      </c>
      <c r="C20" s="49">
        <f>C18</f>
        <v>8917624.5</v>
      </c>
      <c r="D20" s="49" t="e">
        <f>D18</f>
        <v>#REF!</v>
      </c>
      <c r="E20" s="49">
        <f>E18</f>
        <v>6619240</v>
      </c>
    </row>
    <row r="21" spans="1:5" ht="31.5">
      <c r="A21" s="3" t="s">
        <v>79</v>
      </c>
      <c r="B21" s="12" t="s">
        <v>80</v>
      </c>
      <c r="C21" s="49">
        <f>C18</f>
        <v>8917624.5</v>
      </c>
      <c r="D21" s="49" t="e">
        <f>D18</f>
        <v>#REF!</v>
      </c>
      <c r="E21" s="49">
        <f>E18</f>
        <v>6619240</v>
      </c>
    </row>
  </sheetData>
  <mergeCells count="11">
    <mergeCell ref="A1:E1"/>
    <mergeCell ref="A2:E2"/>
    <mergeCell ref="A3:E3"/>
    <mergeCell ref="A4:E4"/>
    <mergeCell ref="A6:E6"/>
    <mergeCell ref="A10:A11"/>
    <mergeCell ref="B10:B11"/>
    <mergeCell ref="C10:E10"/>
    <mergeCell ref="A8:E8"/>
    <mergeCell ref="A5:E5"/>
    <mergeCell ref="A9:E9"/>
  </mergeCells>
  <phoneticPr fontId="7" type="noConversion"/>
  <printOptions horizontalCentered="1"/>
  <pageMargins left="0.51181102362204722" right="0.43307086614173229" top="0.47244094488188976" bottom="0.3937007874015748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A9" sqref="A9:F9"/>
    </sheetView>
  </sheetViews>
  <sheetFormatPr defaultColWidth="18.85546875" defaultRowHeight="15"/>
  <cols>
    <col min="2" max="2" width="25.85546875" customWidth="1"/>
    <col min="3" max="3" width="38.7109375" customWidth="1"/>
    <col min="4" max="6" width="16.85546875" customWidth="1"/>
  </cols>
  <sheetData>
    <row r="1" spans="1:6" ht="15.75">
      <c r="A1" s="109" t="s">
        <v>40</v>
      </c>
      <c r="B1" s="109"/>
      <c r="C1" s="109"/>
      <c r="D1" s="109"/>
      <c r="E1" s="109"/>
      <c r="F1" s="109"/>
    </row>
    <row r="2" spans="1:6" ht="15.75">
      <c r="A2" s="111" t="s">
        <v>246</v>
      </c>
      <c r="B2" s="111"/>
      <c r="C2" s="111"/>
      <c r="D2" s="111"/>
      <c r="E2" s="111"/>
      <c r="F2" s="111"/>
    </row>
    <row r="3" spans="1:6" ht="15.75">
      <c r="A3" s="111" t="s">
        <v>36</v>
      </c>
      <c r="B3" s="111"/>
      <c r="C3" s="111"/>
      <c r="D3" s="111"/>
      <c r="E3" s="111"/>
      <c r="F3" s="111"/>
    </row>
    <row r="4" spans="1:6" ht="15.75">
      <c r="A4" s="111" t="s">
        <v>31</v>
      </c>
      <c r="B4" s="111"/>
      <c r="C4" s="111"/>
      <c r="D4" s="111"/>
      <c r="E4" s="111"/>
      <c r="F4" s="111"/>
    </row>
    <row r="5" spans="1:6" ht="15.75">
      <c r="A5" s="111" t="s">
        <v>32</v>
      </c>
      <c r="B5" s="111"/>
      <c r="C5" s="111"/>
      <c r="D5" s="111"/>
      <c r="E5" s="111"/>
      <c r="F5" s="111"/>
    </row>
    <row r="6" spans="1:6" ht="15.75">
      <c r="A6" s="111" t="s">
        <v>284</v>
      </c>
      <c r="B6" s="111"/>
      <c r="C6" s="111"/>
      <c r="D6" s="111"/>
      <c r="E6" s="111"/>
      <c r="F6" s="111"/>
    </row>
    <row r="8" spans="1:6" ht="62.25" customHeight="1">
      <c r="A8" s="124" t="s">
        <v>168</v>
      </c>
      <c r="B8" s="124"/>
      <c r="C8" s="124"/>
      <c r="D8" s="124"/>
      <c r="E8" s="124"/>
      <c r="F8" s="124"/>
    </row>
    <row r="9" spans="1:6">
      <c r="A9" s="120"/>
      <c r="B9" s="120"/>
      <c r="C9" s="120"/>
      <c r="D9" s="120"/>
      <c r="E9" s="120"/>
      <c r="F9" s="120"/>
    </row>
    <row r="10" spans="1:6" ht="36" customHeight="1">
      <c r="A10" s="122" t="s">
        <v>58</v>
      </c>
      <c r="B10" s="123"/>
      <c r="C10" s="116" t="s">
        <v>81</v>
      </c>
      <c r="D10" s="113" t="s">
        <v>60</v>
      </c>
      <c r="E10" s="114"/>
      <c r="F10" s="115"/>
    </row>
    <row r="11" spans="1:6" ht="94.5">
      <c r="A11" s="7" t="s">
        <v>89</v>
      </c>
      <c r="B11" s="7" t="s">
        <v>82</v>
      </c>
      <c r="C11" s="117"/>
      <c r="D11" s="26" t="s">
        <v>124</v>
      </c>
      <c r="E11" s="26" t="s">
        <v>125</v>
      </c>
      <c r="F11" s="26" t="s">
        <v>149</v>
      </c>
    </row>
    <row r="12" spans="1:6" ht="15.75">
      <c r="A12" s="6">
        <v>1</v>
      </c>
      <c r="B12" s="6">
        <v>2</v>
      </c>
      <c r="C12" s="6">
        <v>3</v>
      </c>
      <c r="D12" s="6">
        <v>4</v>
      </c>
      <c r="E12" s="6">
        <v>4</v>
      </c>
      <c r="F12" s="6">
        <v>4</v>
      </c>
    </row>
    <row r="13" spans="1:6" ht="63">
      <c r="A13" s="8">
        <v>914</v>
      </c>
      <c r="B13" s="11"/>
      <c r="C13" s="4" t="s">
        <v>48</v>
      </c>
      <c r="D13" s="11"/>
      <c r="E13" s="11"/>
      <c r="F13" s="11"/>
    </row>
    <row r="14" spans="1:6" ht="31.5">
      <c r="A14" s="3">
        <v>914</v>
      </c>
      <c r="B14" s="8" t="s">
        <v>83</v>
      </c>
      <c r="C14" s="4" t="s">
        <v>84</v>
      </c>
      <c r="D14" s="53">
        <f>D16-D15</f>
        <v>1222582.1099999994</v>
      </c>
      <c r="E14" s="53" t="e">
        <f>E16-E15</f>
        <v>#REF!</v>
      </c>
      <c r="F14" s="53"/>
    </row>
    <row r="15" spans="1:6" ht="33" customHeight="1">
      <c r="A15" s="3">
        <v>914</v>
      </c>
      <c r="B15" s="3" t="s">
        <v>85</v>
      </c>
      <c r="C15" s="5" t="s">
        <v>86</v>
      </c>
      <c r="D15" s="49">
        <f>-'Приложение 3'!C14</f>
        <v>7695042.3900000006</v>
      </c>
      <c r="E15" s="49">
        <f>-'Приложение 3'!D14</f>
        <v>6318540</v>
      </c>
      <c r="F15" s="49">
        <f>-'Приложение 3'!E14</f>
        <v>6477240</v>
      </c>
    </row>
    <row r="16" spans="1:6" ht="33" customHeight="1">
      <c r="A16" s="3">
        <v>914</v>
      </c>
      <c r="B16" s="3" t="s">
        <v>87</v>
      </c>
      <c r="C16" s="5" t="s">
        <v>88</v>
      </c>
      <c r="D16" s="49">
        <f>'Приложение 3'!C18</f>
        <v>8917624.5</v>
      </c>
      <c r="E16" s="49" t="e">
        <f>'Приложение 3'!D18</f>
        <v>#REF!</v>
      </c>
      <c r="F16" s="49">
        <f>'Приложение 3'!E18</f>
        <v>6619240</v>
      </c>
    </row>
  </sheetData>
  <mergeCells count="11">
    <mergeCell ref="D10:F10"/>
    <mergeCell ref="A10:B10"/>
    <mergeCell ref="C10:C11"/>
    <mergeCell ref="A1:F1"/>
    <mergeCell ref="A8:F8"/>
    <mergeCell ref="A6:F6"/>
    <mergeCell ref="A5:F5"/>
    <mergeCell ref="A4:F4"/>
    <mergeCell ref="A3:F3"/>
    <mergeCell ref="A2:F2"/>
    <mergeCell ref="A9:F9"/>
  </mergeCells>
  <phoneticPr fontId="7" type="noConversion"/>
  <printOptions horizontalCentered="1"/>
  <pageMargins left="0.5" right="0.43307086614173229" top="0.47244094488188981" bottom="0.3937007874015748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6"/>
  <sheetViews>
    <sheetView workbookViewId="0">
      <selection activeCell="A9" sqref="A9:F9"/>
    </sheetView>
  </sheetViews>
  <sheetFormatPr defaultRowHeight="15"/>
  <cols>
    <col min="1" max="1" width="55" style="36" customWidth="1"/>
    <col min="2" max="2" width="14.7109375" style="76" customWidth="1"/>
    <col min="3" max="3" width="12.85546875" style="36" customWidth="1"/>
    <col min="4" max="4" width="18.140625" style="36" customWidth="1"/>
    <col min="5" max="6" width="18" style="36" customWidth="1"/>
  </cols>
  <sheetData>
    <row r="1" spans="1:6" ht="15.75">
      <c r="A1" s="145" t="s">
        <v>41</v>
      </c>
      <c r="B1" s="145"/>
      <c r="C1" s="145"/>
      <c r="D1" s="145"/>
      <c r="E1" s="145"/>
      <c r="F1" s="145"/>
    </row>
    <row r="2" spans="1:6" ht="15.75">
      <c r="A2" s="145" t="s">
        <v>246</v>
      </c>
      <c r="B2" s="145"/>
      <c r="C2" s="145"/>
      <c r="D2" s="145"/>
      <c r="E2" s="145"/>
      <c r="F2" s="145"/>
    </row>
    <row r="3" spans="1:6" ht="15.75">
      <c r="A3" s="145" t="s">
        <v>36</v>
      </c>
      <c r="B3" s="145"/>
      <c r="C3" s="145"/>
      <c r="D3" s="145"/>
      <c r="E3" s="145"/>
      <c r="F3" s="145"/>
    </row>
    <row r="4" spans="1:6" ht="15.75">
      <c r="A4" s="145" t="s">
        <v>31</v>
      </c>
      <c r="B4" s="145"/>
      <c r="C4" s="145"/>
      <c r="D4" s="145"/>
      <c r="E4" s="145"/>
      <c r="F4" s="145"/>
    </row>
    <row r="5" spans="1:6" ht="15.75">
      <c r="A5" s="145" t="s">
        <v>32</v>
      </c>
      <c r="B5" s="145"/>
      <c r="C5" s="145"/>
      <c r="D5" s="145"/>
      <c r="E5" s="145"/>
      <c r="F5" s="145"/>
    </row>
    <row r="6" spans="1:6" ht="15.75">
      <c r="A6" s="145" t="s">
        <v>284</v>
      </c>
      <c r="B6" s="145"/>
      <c r="C6" s="145"/>
      <c r="D6" s="145"/>
      <c r="E6" s="145"/>
      <c r="F6" s="145"/>
    </row>
    <row r="8" spans="1:6" ht="35.25" customHeight="1">
      <c r="A8" s="146" t="s">
        <v>169</v>
      </c>
      <c r="B8" s="146"/>
      <c r="C8" s="146"/>
      <c r="D8" s="146"/>
      <c r="E8" s="146"/>
      <c r="F8" s="146"/>
    </row>
    <row r="9" spans="1:6">
      <c r="A9" s="121"/>
      <c r="B9" s="121"/>
      <c r="C9" s="121"/>
      <c r="D9" s="121"/>
      <c r="E9" s="121"/>
      <c r="F9" s="121"/>
    </row>
    <row r="10" spans="1:6" ht="15" customHeight="1">
      <c r="A10" s="116" t="s">
        <v>39</v>
      </c>
      <c r="B10" s="147" t="s">
        <v>90</v>
      </c>
      <c r="C10" s="116" t="s">
        <v>91</v>
      </c>
      <c r="D10" s="149" t="s">
        <v>60</v>
      </c>
      <c r="E10" s="150"/>
      <c r="F10" s="151"/>
    </row>
    <row r="11" spans="1:6" ht="31.5" customHeight="1">
      <c r="A11" s="117"/>
      <c r="B11" s="148"/>
      <c r="C11" s="117"/>
      <c r="D11" s="55" t="s">
        <v>124</v>
      </c>
      <c r="E11" s="55" t="s">
        <v>125</v>
      </c>
      <c r="F11" s="55" t="s">
        <v>149</v>
      </c>
    </row>
    <row r="12" spans="1:6" s="21" customFormat="1" ht="37.5" customHeight="1">
      <c r="A12" s="91" t="s">
        <v>204</v>
      </c>
      <c r="B12" s="63">
        <v>100000000</v>
      </c>
      <c r="C12" s="91"/>
      <c r="D12" s="92">
        <v>4898498.55</v>
      </c>
      <c r="E12" s="92" t="e">
        <f t="shared" ref="E12:F12" si="0">E13+E36+E40+E47</f>
        <v>#REF!</v>
      </c>
      <c r="F12" s="92" t="e">
        <f t="shared" si="0"/>
        <v>#REF!</v>
      </c>
    </row>
    <row r="13" spans="1:6" s="21" customFormat="1" ht="19.5" customHeight="1">
      <c r="A13" s="91" t="s">
        <v>202</v>
      </c>
      <c r="B13" s="63" t="s">
        <v>205</v>
      </c>
      <c r="C13" s="91"/>
      <c r="D13" s="92">
        <v>3777611.55</v>
      </c>
      <c r="E13" s="92" t="e">
        <f t="shared" ref="E13:F13" si="1">E14+E23+E30+E33</f>
        <v>#REF!</v>
      </c>
      <c r="F13" s="92" t="e">
        <f t="shared" si="1"/>
        <v>#REF!</v>
      </c>
    </row>
    <row r="14" spans="1:6" s="21" customFormat="1" ht="31.5">
      <c r="A14" s="91" t="s">
        <v>203</v>
      </c>
      <c r="B14" s="63" t="s">
        <v>206</v>
      </c>
      <c r="C14" s="64"/>
      <c r="D14" s="65">
        <f>SUM(D15:D22)</f>
        <v>3301693.69</v>
      </c>
      <c r="E14" s="65" t="e">
        <f>SUM(E15:E22)</f>
        <v>#REF!</v>
      </c>
      <c r="F14" s="65" t="e">
        <f>SUM(F15:F22)</f>
        <v>#REF!</v>
      </c>
    </row>
    <row r="15" spans="1:6" ht="31.5">
      <c r="A15" s="66" t="s">
        <v>93</v>
      </c>
      <c r="B15" s="136" t="s">
        <v>152</v>
      </c>
      <c r="C15" s="144">
        <v>100</v>
      </c>
      <c r="D15" s="137">
        <f>SUM('Приложение 6'!G14:G15)</f>
        <v>569661.23</v>
      </c>
      <c r="E15" s="137" t="e">
        <f>SUM(#REF!)</f>
        <v>#REF!</v>
      </c>
      <c r="F15" s="137" t="e">
        <f>SUM(#REF!)</f>
        <v>#REF!</v>
      </c>
    </row>
    <row r="16" spans="1:6" ht="63.75" customHeight="1">
      <c r="A16" s="67" t="s">
        <v>94</v>
      </c>
      <c r="B16" s="136"/>
      <c r="C16" s="144"/>
      <c r="D16" s="137"/>
      <c r="E16" s="137"/>
      <c r="F16" s="137"/>
    </row>
    <row r="17" spans="1:6" ht="31.5">
      <c r="A17" s="66" t="s">
        <v>95</v>
      </c>
      <c r="B17" s="136" t="s">
        <v>153</v>
      </c>
      <c r="C17" s="144">
        <v>100</v>
      </c>
      <c r="D17" s="137">
        <f>SUM('Приложение 6'!G17:G18)</f>
        <v>2196303.91</v>
      </c>
      <c r="E17" s="137" t="e">
        <f>SUM(#REF!)</f>
        <v>#REF!</v>
      </c>
      <c r="F17" s="137" t="e">
        <f>SUM(#REF!)</f>
        <v>#REF!</v>
      </c>
    </row>
    <row r="18" spans="1:6" ht="63.75" customHeight="1">
      <c r="A18" s="67" t="s">
        <v>94</v>
      </c>
      <c r="B18" s="136"/>
      <c r="C18" s="144"/>
      <c r="D18" s="137"/>
      <c r="E18" s="137"/>
      <c r="F18" s="137"/>
    </row>
    <row r="19" spans="1:6" ht="31.5">
      <c r="A19" s="66" t="s">
        <v>95</v>
      </c>
      <c r="B19" s="136" t="s">
        <v>153</v>
      </c>
      <c r="C19" s="144">
        <v>200</v>
      </c>
      <c r="D19" s="137">
        <f>SUM('Приложение 6'!G19:G20)</f>
        <v>521890</v>
      </c>
      <c r="E19" s="137" t="e">
        <f>SUM(#REF!)</f>
        <v>#REF!</v>
      </c>
      <c r="F19" s="137" t="e">
        <f>SUM(#REF!)</f>
        <v>#REF!</v>
      </c>
    </row>
    <row r="20" spans="1:6" ht="31.5">
      <c r="A20" s="67" t="s">
        <v>96</v>
      </c>
      <c r="B20" s="136"/>
      <c r="C20" s="144"/>
      <c r="D20" s="137"/>
      <c r="E20" s="137"/>
      <c r="F20" s="137"/>
    </row>
    <row r="21" spans="1:6" ht="31.5">
      <c r="A21" s="66" t="s">
        <v>95</v>
      </c>
      <c r="B21" s="136" t="s">
        <v>153</v>
      </c>
      <c r="C21" s="144">
        <v>800</v>
      </c>
      <c r="D21" s="137">
        <f>SUM('Приложение 6'!G21:G22)</f>
        <v>13838.55</v>
      </c>
      <c r="E21" s="137" t="e">
        <f>SUM(#REF!)</f>
        <v>#REF!</v>
      </c>
      <c r="F21" s="137" t="e">
        <f>SUM(#REF!)</f>
        <v>#REF!</v>
      </c>
    </row>
    <row r="22" spans="1:6" ht="15.75">
      <c r="A22" s="67" t="s">
        <v>97</v>
      </c>
      <c r="B22" s="136"/>
      <c r="C22" s="144"/>
      <c r="D22" s="137"/>
      <c r="E22" s="137"/>
      <c r="F22" s="137"/>
    </row>
    <row r="23" spans="1:6" s="21" customFormat="1" ht="31.5">
      <c r="A23" s="93" t="s">
        <v>201</v>
      </c>
      <c r="B23" s="63" t="s">
        <v>208</v>
      </c>
      <c r="C23" s="64"/>
      <c r="D23" s="94">
        <f>SUM(D24:D29)</f>
        <v>462534.86</v>
      </c>
      <c r="E23" s="65" t="e">
        <f>SUM(E24:E29)</f>
        <v>#REF!</v>
      </c>
      <c r="F23" s="65" t="e">
        <f>SUM(F24:F29)</f>
        <v>#REF!</v>
      </c>
    </row>
    <row r="24" spans="1:6" s="21" customFormat="1" ht="31.5">
      <c r="A24" s="66" t="s">
        <v>126</v>
      </c>
      <c r="B24" s="136" t="s">
        <v>159</v>
      </c>
      <c r="C24" s="144">
        <v>800</v>
      </c>
      <c r="D24" s="137">
        <f>SUM('Приложение 6'!G30:G31)</f>
        <v>4000</v>
      </c>
      <c r="E24" s="137" t="e">
        <f>SUM(#REF!)</f>
        <v>#REF!</v>
      </c>
      <c r="F24" s="137" t="e">
        <f>SUM(#REF!)</f>
        <v>#REF!</v>
      </c>
    </row>
    <row r="25" spans="1:6" s="21" customFormat="1" ht="31.5">
      <c r="A25" s="67" t="s">
        <v>96</v>
      </c>
      <c r="B25" s="136"/>
      <c r="C25" s="144"/>
      <c r="D25" s="137"/>
      <c r="E25" s="137"/>
      <c r="F25" s="137"/>
    </row>
    <row r="26" spans="1:6" s="21" customFormat="1" ht="31.5">
      <c r="A26" s="66" t="s">
        <v>127</v>
      </c>
      <c r="B26" s="136" t="s">
        <v>160</v>
      </c>
      <c r="C26" s="144">
        <v>200</v>
      </c>
      <c r="D26" s="138">
        <f>SUM('Приложение 6'!G32:G33)</f>
        <v>438034.86</v>
      </c>
      <c r="E26" s="137" t="e">
        <f>SUM(#REF!)</f>
        <v>#REF!</v>
      </c>
      <c r="F26" s="137" t="e">
        <f>SUM(#REF!)</f>
        <v>#REF!</v>
      </c>
    </row>
    <row r="27" spans="1:6" s="21" customFormat="1" ht="31.5">
      <c r="A27" s="67" t="s">
        <v>96</v>
      </c>
      <c r="B27" s="136"/>
      <c r="C27" s="144"/>
      <c r="D27" s="139"/>
      <c r="E27" s="137"/>
      <c r="F27" s="137"/>
    </row>
    <row r="28" spans="1:6" s="21" customFormat="1" ht="31.5">
      <c r="A28" s="66" t="s">
        <v>135</v>
      </c>
      <c r="B28" s="140" t="s">
        <v>161</v>
      </c>
      <c r="C28" s="142">
        <v>200</v>
      </c>
      <c r="D28" s="138">
        <f>SUM('Приложение 6'!G34:G35)</f>
        <v>20500</v>
      </c>
      <c r="E28" s="138" t="e">
        <f>SUM(#REF!)</f>
        <v>#REF!</v>
      </c>
      <c r="F28" s="138" t="e">
        <f>SUM(#REF!)</f>
        <v>#REF!</v>
      </c>
    </row>
    <row r="29" spans="1:6" s="21" customFormat="1" ht="31.5">
      <c r="A29" s="67" t="s">
        <v>96</v>
      </c>
      <c r="B29" s="141"/>
      <c r="C29" s="143"/>
      <c r="D29" s="139"/>
      <c r="E29" s="139"/>
      <c r="F29" s="139"/>
    </row>
    <row r="30" spans="1:6" s="21" customFormat="1" ht="47.25">
      <c r="A30" s="95" t="s">
        <v>200</v>
      </c>
      <c r="B30" s="63" t="s">
        <v>207</v>
      </c>
      <c r="C30" s="64"/>
      <c r="D30" s="94">
        <f>SUM(D31)</f>
        <v>12758.6</v>
      </c>
      <c r="E30" s="65" t="e">
        <f>SUM(E31)</f>
        <v>#REF!</v>
      </c>
      <c r="F30" s="65" t="e">
        <f>SUM(F31)</f>
        <v>#REF!</v>
      </c>
    </row>
    <row r="31" spans="1:6" ht="66" customHeight="1">
      <c r="A31" s="96" t="s">
        <v>128</v>
      </c>
      <c r="B31" s="134" t="s">
        <v>158</v>
      </c>
      <c r="C31" s="135">
        <v>500</v>
      </c>
      <c r="D31" s="152">
        <f>SUM('Приложение 6'!G27:G28)</f>
        <v>12758.6</v>
      </c>
      <c r="E31" s="133" t="e">
        <f>SUM(#REF!)</f>
        <v>#REF!</v>
      </c>
      <c r="F31" s="133" t="e">
        <f>SUM(#REF!)</f>
        <v>#REF!</v>
      </c>
    </row>
    <row r="32" spans="1:6" ht="15.75">
      <c r="A32" s="97" t="s">
        <v>129</v>
      </c>
      <c r="B32" s="134"/>
      <c r="C32" s="135"/>
      <c r="D32" s="152"/>
      <c r="E32" s="133"/>
      <c r="F32" s="133"/>
    </row>
    <row r="33" spans="1:6" ht="47.25">
      <c r="A33" s="91" t="s">
        <v>216</v>
      </c>
      <c r="B33" s="98" t="s">
        <v>217</v>
      </c>
      <c r="C33" s="99"/>
      <c r="D33" s="100">
        <f>SUM(D34)</f>
        <v>38400</v>
      </c>
      <c r="E33" s="100" t="e">
        <f>SUM(E34)</f>
        <v>#REF!</v>
      </c>
      <c r="F33" s="100" t="e">
        <f>SUM(F34)</f>
        <v>#REF!</v>
      </c>
    </row>
    <row r="34" spans="1:6" ht="31.5">
      <c r="A34" s="101" t="s">
        <v>106</v>
      </c>
      <c r="B34" s="134" t="s">
        <v>162</v>
      </c>
      <c r="C34" s="135">
        <v>300</v>
      </c>
      <c r="D34" s="133">
        <f>SUM('Приложение 6'!G62:G63)</f>
        <v>38400</v>
      </c>
      <c r="E34" s="133" t="e">
        <f>SUM(#REF!)</f>
        <v>#REF!</v>
      </c>
      <c r="F34" s="133" t="e">
        <f>SUM(#REF!)</f>
        <v>#REF!</v>
      </c>
    </row>
    <row r="35" spans="1:6" ht="16.5" customHeight="1">
      <c r="A35" s="102" t="s">
        <v>107</v>
      </c>
      <c r="B35" s="134"/>
      <c r="C35" s="135"/>
      <c r="D35" s="133"/>
      <c r="E35" s="133"/>
      <c r="F35" s="133"/>
    </row>
    <row r="36" spans="1:6" s="20" customFormat="1" ht="18" customHeight="1">
      <c r="A36" s="91" t="s">
        <v>150</v>
      </c>
      <c r="B36" s="63" t="s">
        <v>219</v>
      </c>
      <c r="C36" s="91"/>
      <c r="D36" s="92">
        <f t="shared" ref="D36:F37" si="2">SUM(D37)</f>
        <v>150100.03</v>
      </c>
      <c r="E36" s="92" t="e">
        <f t="shared" si="2"/>
        <v>#REF!</v>
      </c>
      <c r="F36" s="92" t="e">
        <f t="shared" si="2"/>
        <v>#REF!</v>
      </c>
    </row>
    <row r="37" spans="1:6" s="20" customFormat="1" ht="31.5">
      <c r="A37" s="91" t="s">
        <v>218</v>
      </c>
      <c r="B37" s="63" t="s">
        <v>220</v>
      </c>
      <c r="C37" s="91"/>
      <c r="D37" s="92">
        <f t="shared" si="2"/>
        <v>150100.03</v>
      </c>
      <c r="E37" s="92" t="e">
        <f t="shared" si="2"/>
        <v>#REF!</v>
      </c>
      <c r="F37" s="92" t="e">
        <f t="shared" si="2"/>
        <v>#REF!</v>
      </c>
    </row>
    <row r="38" spans="1:6" ht="31.5">
      <c r="A38" s="101" t="s">
        <v>102</v>
      </c>
      <c r="B38" s="134" t="s">
        <v>154</v>
      </c>
      <c r="C38" s="135">
        <v>200</v>
      </c>
      <c r="D38" s="133">
        <f>SUM('Приложение 6'!G43:G44)</f>
        <v>150100.03</v>
      </c>
      <c r="E38" s="133" t="e">
        <f>SUM(#REF!)</f>
        <v>#REF!</v>
      </c>
      <c r="F38" s="133" t="e">
        <f>SUM(#REF!)</f>
        <v>#REF!</v>
      </c>
    </row>
    <row r="39" spans="1:6" ht="31.5">
      <c r="A39" s="102" t="s">
        <v>96</v>
      </c>
      <c r="B39" s="134"/>
      <c r="C39" s="135"/>
      <c r="D39" s="133"/>
      <c r="E39" s="133"/>
      <c r="F39" s="133"/>
    </row>
    <row r="40" spans="1:6" s="33" customFormat="1" ht="15.75">
      <c r="A40" s="91" t="s">
        <v>221</v>
      </c>
      <c r="B40" s="63" t="s">
        <v>222</v>
      </c>
      <c r="C40" s="64"/>
      <c r="D40" s="103">
        <f>D41+D44</f>
        <v>859499.97</v>
      </c>
      <c r="E40" s="103" t="e">
        <f t="shared" ref="E40:F40" si="3">E41+E44</f>
        <v>#REF!</v>
      </c>
      <c r="F40" s="103" t="e">
        <f t="shared" si="3"/>
        <v>#REF!</v>
      </c>
    </row>
    <row r="41" spans="1:6" s="32" customFormat="1" ht="31.5">
      <c r="A41" s="91" t="s">
        <v>223</v>
      </c>
      <c r="B41" s="63" t="s">
        <v>224</v>
      </c>
      <c r="C41" s="64"/>
      <c r="D41" s="103">
        <f>SUM(D42)</f>
        <v>592500</v>
      </c>
      <c r="E41" s="103" t="e">
        <f>SUM(E42)</f>
        <v>#REF!</v>
      </c>
      <c r="F41" s="103" t="e">
        <f>SUM(F42)</f>
        <v>#REF!</v>
      </c>
    </row>
    <row r="42" spans="1:6" ht="33" customHeight="1">
      <c r="A42" s="101" t="s">
        <v>104</v>
      </c>
      <c r="B42" s="134" t="s">
        <v>155</v>
      </c>
      <c r="C42" s="135">
        <v>200</v>
      </c>
      <c r="D42" s="133">
        <f>SUM('Приложение 6'!G56:G57)</f>
        <v>592500</v>
      </c>
      <c r="E42" s="133" t="e">
        <f>SUM(#REF!)</f>
        <v>#REF!</v>
      </c>
      <c r="F42" s="133" t="e">
        <f>SUM(#REF!)</f>
        <v>#REF!</v>
      </c>
    </row>
    <row r="43" spans="1:6" ht="31.5">
      <c r="A43" s="102" t="s">
        <v>96</v>
      </c>
      <c r="B43" s="134"/>
      <c r="C43" s="135"/>
      <c r="D43" s="133"/>
      <c r="E43" s="133"/>
      <c r="F43" s="133"/>
    </row>
    <row r="44" spans="1:6" s="32" customFormat="1" ht="32.25" customHeight="1">
      <c r="A44" s="91" t="s">
        <v>225</v>
      </c>
      <c r="B44" s="63" t="s">
        <v>226</v>
      </c>
      <c r="C44" s="64"/>
      <c r="D44" s="103">
        <f>SUM(D45)</f>
        <v>266999.96999999997</v>
      </c>
      <c r="E44" s="103" t="e">
        <f>SUM(E45)</f>
        <v>#REF!</v>
      </c>
      <c r="F44" s="103" t="e">
        <f>SUM(F45)</f>
        <v>#REF!</v>
      </c>
    </row>
    <row r="45" spans="1:6" ht="31.5">
      <c r="A45" s="101" t="s">
        <v>132</v>
      </c>
      <c r="B45" s="134" t="s">
        <v>156</v>
      </c>
      <c r="C45" s="135">
        <v>200</v>
      </c>
      <c r="D45" s="133">
        <f>SUM('Приложение 6'!G58:G59)</f>
        <v>266999.96999999997</v>
      </c>
      <c r="E45" s="133" t="e">
        <f>SUM(#REF!)</f>
        <v>#REF!</v>
      </c>
      <c r="F45" s="133" t="e">
        <f>SUM(#REF!)</f>
        <v>#REF!</v>
      </c>
    </row>
    <row r="46" spans="1:6" ht="31.5">
      <c r="A46" s="102" t="s">
        <v>96</v>
      </c>
      <c r="B46" s="134"/>
      <c r="C46" s="135"/>
      <c r="D46" s="133"/>
      <c r="E46" s="133"/>
      <c r="F46" s="133"/>
    </row>
    <row r="47" spans="1:6" s="25" customFormat="1" ht="31.5">
      <c r="A47" s="104" t="s">
        <v>151</v>
      </c>
      <c r="B47" s="105" t="s">
        <v>227</v>
      </c>
      <c r="C47" s="104"/>
      <c r="D47" s="106">
        <f>D48+D51+D62+D65</f>
        <v>3390597.35</v>
      </c>
      <c r="E47" s="106">
        <v>2610240</v>
      </c>
      <c r="F47" s="106">
        <v>2610240</v>
      </c>
    </row>
    <row r="48" spans="1:6" s="21" customFormat="1" ht="31.5">
      <c r="A48" s="91" t="s">
        <v>228</v>
      </c>
      <c r="B48" s="63" t="s">
        <v>229</v>
      </c>
      <c r="C48" s="64"/>
      <c r="D48" s="65">
        <f>SUM(D49)</f>
        <v>0</v>
      </c>
      <c r="E48" s="65" t="e">
        <f>SUM(E49)</f>
        <v>#REF!</v>
      </c>
      <c r="F48" s="65" t="e">
        <f>SUM(F49)</f>
        <v>#REF!</v>
      </c>
    </row>
    <row r="49" spans="1:6" ht="34.5" customHeight="1">
      <c r="A49" s="101" t="s">
        <v>133</v>
      </c>
      <c r="B49" s="134" t="s">
        <v>157</v>
      </c>
      <c r="C49" s="135">
        <v>200</v>
      </c>
      <c r="D49" s="133"/>
      <c r="E49" s="133" t="e">
        <f>SUM(#REF!)</f>
        <v>#REF!</v>
      </c>
      <c r="F49" s="133" t="e">
        <f>SUM(#REF!)</f>
        <v>#REF!</v>
      </c>
    </row>
    <row r="50" spans="1:6" ht="31.5">
      <c r="A50" s="102" t="s">
        <v>96</v>
      </c>
      <c r="B50" s="134"/>
      <c r="C50" s="135"/>
      <c r="D50" s="133"/>
      <c r="E50" s="133"/>
      <c r="F50" s="133"/>
    </row>
    <row r="51" spans="1:6" s="21" customFormat="1" ht="32.25" customHeight="1">
      <c r="A51" s="91" t="s">
        <v>230</v>
      </c>
      <c r="B51" s="63" t="s">
        <v>231</v>
      </c>
      <c r="C51" s="64"/>
      <c r="D51" s="65">
        <f>SUM(D52:D61)</f>
        <v>2633376.12</v>
      </c>
      <c r="E51" s="65" t="e">
        <f>SUM(E52:E61)</f>
        <v>#REF!</v>
      </c>
      <c r="F51" s="65" t="e">
        <f>SUM(F52:F61)</f>
        <v>#REF!</v>
      </c>
    </row>
    <row r="52" spans="1:6" ht="31.5">
      <c r="A52" s="101" t="s">
        <v>111</v>
      </c>
      <c r="B52" s="134" t="s">
        <v>163</v>
      </c>
      <c r="C52" s="135">
        <v>100</v>
      </c>
      <c r="D52" s="133">
        <f>SUM('Приложение 6'!G68:G69)</f>
        <v>1304910.1599999999</v>
      </c>
      <c r="E52" s="133" t="e">
        <f>SUM(#REF!)</f>
        <v>#REF!</v>
      </c>
      <c r="F52" s="133" t="e">
        <f>SUM(#REF!)</f>
        <v>#REF!</v>
      </c>
    </row>
    <row r="53" spans="1:6" ht="62.25" customHeight="1">
      <c r="A53" s="102" t="s">
        <v>94</v>
      </c>
      <c r="B53" s="134"/>
      <c r="C53" s="135"/>
      <c r="D53" s="133"/>
      <c r="E53" s="133"/>
      <c r="F53" s="133"/>
    </row>
    <row r="54" spans="1:6" ht="31.5">
      <c r="A54" s="101" t="s">
        <v>111</v>
      </c>
      <c r="B54" s="134" t="s">
        <v>163</v>
      </c>
      <c r="C54" s="135">
        <v>200</v>
      </c>
      <c r="D54" s="133">
        <f>SUM('Приложение 6'!G70:G71)</f>
        <v>1110796.8400000001</v>
      </c>
      <c r="E54" s="133" t="e">
        <f>SUM(#REF!)</f>
        <v>#REF!</v>
      </c>
      <c r="F54" s="133" t="e">
        <f>SUM(#REF!)</f>
        <v>#REF!</v>
      </c>
    </row>
    <row r="55" spans="1:6" ht="31.5">
      <c r="A55" s="102" t="s">
        <v>96</v>
      </c>
      <c r="B55" s="134"/>
      <c r="C55" s="135"/>
      <c r="D55" s="133"/>
      <c r="E55" s="133"/>
      <c r="F55" s="133"/>
    </row>
    <row r="56" spans="1:6" ht="31.5">
      <c r="A56" s="101" t="s">
        <v>111</v>
      </c>
      <c r="B56" s="134" t="s">
        <v>163</v>
      </c>
      <c r="C56" s="135">
        <v>800</v>
      </c>
      <c r="D56" s="133">
        <f>SUM('Приложение 6'!G72:G73)</f>
        <v>67647.12</v>
      </c>
      <c r="E56" s="133" t="e">
        <f>SUM(#REF!)</f>
        <v>#REF!</v>
      </c>
      <c r="F56" s="133" t="e">
        <f>SUM(#REF!)</f>
        <v>#REF!</v>
      </c>
    </row>
    <row r="57" spans="1:6" ht="15.75">
      <c r="A57" s="102" t="s">
        <v>97</v>
      </c>
      <c r="B57" s="134"/>
      <c r="C57" s="135"/>
      <c r="D57" s="133"/>
      <c r="E57" s="133"/>
      <c r="F57" s="133"/>
    </row>
    <row r="58" spans="1:6" ht="78.75">
      <c r="A58" s="101" t="s">
        <v>146</v>
      </c>
      <c r="B58" s="131" t="s">
        <v>164</v>
      </c>
      <c r="C58" s="127">
        <v>100</v>
      </c>
      <c r="D58" s="129">
        <f>SUM('Приложение 6'!G74:G75)</f>
        <v>140648</v>
      </c>
      <c r="E58" s="129" t="s">
        <v>136</v>
      </c>
      <c r="F58" s="129" t="s">
        <v>136</v>
      </c>
    </row>
    <row r="59" spans="1:6" ht="62.25" customHeight="1">
      <c r="A59" s="102" t="s">
        <v>94</v>
      </c>
      <c r="B59" s="132"/>
      <c r="C59" s="128"/>
      <c r="D59" s="130"/>
      <c r="E59" s="130"/>
      <c r="F59" s="130"/>
    </row>
    <row r="60" spans="1:6" ht="65.25" customHeight="1">
      <c r="A60" s="101" t="s">
        <v>147</v>
      </c>
      <c r="B60" s="131" t="s">
        <v>165</v>
      </c>
      <c r="C60" s="127">
        <v>100</v>
      </c>
      <c r="D60" s="129">
        <f>SUM('Приложение 6'!G76:G77)</f>
        <v>9374</v>
      </c>
      <c r="E60" s="129" t="s">
        <v>136</v>
      </c>
      <c r="F60" s="129" t="s">
        <v>136</v>
      </c>
    </row>
    <row r="61" spans="1:6" ht="62.25" customHeight="1">
      <c r="A61" s="102" t="s">
        <v>94</v>
      </c>
      <c r="B61" s="132"/>
      <c r="C61" s="128"/>
      <c r="D61" s="130"/>
      <c r="E61" s="130"/>
      <c r="F61" s="130"/>
    </row>
    <row r="62" spans="1:6" s="21" customFormat="1" ht="33.75" customHeight="1">
      <c r="A62" s="91" t="s">
        <v>232</v>
      </c>
      <c r="B62" s="63" t="s">
        <v>233</v>
      </c>
      <c r="C62" s="64"/>
      <c r="D62" s="65"/>
      <c r="E62" s="65" t="e">
        <f>SUM(E63)</f>
        <v>#REF!</v>
      </c>
      <c r="F62" s="65" t="e">
        <f>SUM(F63)</f>
        <v>#REF!</v>
      </c>
    </row>
    <row r="63" spans="1:6" ht="35.25" customHeight="1">
      <c r="A63" s="101" t="s">
        <v>134</v>
      </c>
      <c r="B63" s="134" t="s">
        <v>166</v>
      </c>
      <c r="C63" s="135">
        <v>200</v>
      </c>
      <c r="D63" s="133"/>
      <c r="E63" s="133" t="e">
        <f>SUM(#REF!)</f>
        <v>#REF!</v>
      </c>
      <c r="F63" s="133" t="e">
        <f>SUM(#REF!)</f>
        <v>#REF!</v>
      </c>
    </row>
    <row r="64" spans="1:6" ht="31.5">
      <c r="A64" s="102" t="s">
        <v>96</v>
      </c>
      <c r="B64" s="134"/>
      <c r="C64" s="135"/>
      <c r="D64" s="133"/>
      <c r="E64" s="133"/>
      <c r="F64" s="133"/>
    </row>
    <row r="65" spans="1:6" s="21" customFormat="1" ht="32.25" customHeight="1">
      <c r="A65" s="91" t="s">
        <v>234</v>
      </c>
      <c r="B65" s="63" t="s">
        <v>235</v>
      </c>
      <c r="C65" s="64"/>
      <c r="D65" s="65">
        <f>SUM(D66:D69)</f>
        <v>757221.23</v>
      </c>
      <c r="E65" s="65">
        <v>742940</v>
      </c>
      <c r="F65" s="65">
        <v>742940</v>
      </c>
    </row>
    <row r="66" spans="1:6" s="34" customFormat="1" ht="33" customHeight="1">
      <c r="A66" s="101" t="s">
        <v>236</v>
      </c>
      <c r="B66" s="134" t="s">
        <v>237</v>
      </c>
      <c r="C66" s="127">
        <v>100</v>
      </c>
      <c r="D66" s="129">
        <f>SUM('Приложение 6'!G83:G84)</f>
        <v>440582.5</v>
      </c>
      <c r="E66" s="129">
        <v>442940</v>
      </c>
      <c r="F66" s="129">
        <v>442940</v>
      </c>
    </row>
    <row r="67" spans="1:6" s="34" customFormat="1" ht="63.75" customHeight="1">
      <c r="A67" s="102" t="s">
        <v>94</v>
      </c>
      <c r="B67" s="134"/>
      <c r="C67" s="128"/>
      <c r="D67" s="130"/>
      <c r="E67" s="130"/>
      <c r="F67" s="130"/>
    </row>
    <row r="68" spans="1:6" s="21" customFormat="1" ht="33" customHeight="1">
      <c r="A68" s="101" t="s">
        <v>236</v>
      </c>
      <c r="B68" s="134" t="s">
        <v>237</v>
      </c>
      <c r="C68" s="135">
        <v>200</v>
      </c>
      <c r="D68" s="133">
        <f>SUM('Приложение 6'!G85:G86)</f>
        <v>316638.73</v>
      </c>
      <c r="E68" s="133">
        <v>300000</v>
      </c>
      <c r="F68" s="133">
        <v>300000</v>
      </c>
    </row>
    <row r="69" spans="1:6" s="21" customFormat="1" ht="31.5">
      <c r="A69" s="102" t="s">
        <v>96</v>
      </c>
      <c r="B69" s="134"/>
      <c r="C69" s="135"/>
      <c r="D69" s="133"/>
      <c r="E69" s="133"/>
      <c r="F69" s="133"/>
    </row>
    <row r="70" spans="1:6" s="21" customFormat="1" ht="30.75" customHeight="1">
      <c r="A70" s="93" t="s">
        <v>209</v>
      </c>
      <c r="B70" s="63" t="s">
        <v>210</v>
      </c>
      <c r="C70" s="64"/>
      <c r="D70" s="65">
        <v>72887</v>
      </c>
      <c r="E70" s="65" t="e">
        <f>SUM(E71)</f>
        <v>#REF!</v>
      </c>
      <c r="F70" s="65">
        <v>63400</v>
      </c>
    </row>
    <row r="71" spans="1:6" s="21" customFormat="1" ht="30.75" customHeight="1">
      <c r="A71" s="91" t="s">
        <v>211</v>
      </c>
      <c r="B71" s="63" t="s">
        <v>212</v>
      </c>
      <c r="C71" s="64"/>
      <c r="D71" s="65">
        <v>72887</v>
      </c>
      <c r="E71" s="65" t="e">
        <f>SUM(E72:E75)</f>
        <v>#REF!</v>
      </c>
      <c r="F71" s="65">
        <v>63400</v>
      </c>
    </row>
    <row r="72" spans="1:6" s="21" customFormat="1" ht="32.25" customHeight="1">
      <c r="A72" s="101" t="s">
        <v>100</v>
      </c>
      <c r="B72" s="134" t="s">
        <v>213</v>
      </c>
      <c r="C72" s="135">
        <v>100</v>
      </c>
      <c r="D72" s="133">
        <v>72887</v>
      </c>
      <c r="E72" s="133" t="e">
        <f>SUM(#REF!)</f>
        <v>#REF!</v>
      </c>
      <c r="F72" s="133" t="e">
        <f>SUM(#REF!)</f>
        <v>#REF!</v>
      </c>
    </row>
    <row r="73" spans="1:6" s="21" customFormat="1" ht="65.25" customHeight="1">
      <c r="A73" s="102" t="s">
        <v>94</v>
      </c>
      <c r="B73" s="134"/>
      <c r="C73" s="135"/>
      <c r="D73" s="133"/>
      <c r="E73" s="133"/>
      <c r="F73" s="133"/>
    </row>
    <row r="74" spans="1:6" ht="47.25">
      <c r="A74" s="101" t="s">
        <v>214</v>
      </c>
      <c r="B74" s="134" t="s">
        <v>215</v>
      </c>
      <c r="C74" s="135">
        <v>200</v>
      </c>
      <c r="D74" s="133">
        <f>SUM('Приложение 6'!G24:G25)</f>
        <v>624.4</v>
      </c>
      <c r="E74" s="133">
        <v>0</v>
      </c>
      <c r="F74" s="133">
        <v>0</v>
      </c>
    </row>
    <row r="75" spans="1:6" ht="31.5">
      <c r="A75" s="108" t="s">
        <v>96</v>
      </c>
      <c r="B75" s="134"/>
      <c r="C75" s="135"/>
      <c r="D75" s="133"/>
      <c r="E75" s="133"/>
      <c r="F75" s="133"/>
    </row>
    <row r="76" spans="1:6" s="39" customFormat="1" ht="36.75" customHeight="1">
      <c r="A76" s="101" t="s">
        <v>278</v>
      </c>
      <c r="B76" s="125" t="s">
        <v>279</v>
      </c>
      <c r="C76" s="127">
        <v>200</v>
      </c>
      <c r="D76" s="129">
        <v>200000</v>
      </c>
      <c r="E76" s="129"/>
      <c r="F76" s="129"/>
    </row>
    <row r="77" spans="1:6" s="39" customFormat="1" ht="36.75" customHeight="1">
      <c r="A77" s="108" t="s">
        <v>96</v>
      </c>
      <c r="B77" s="126"/>
      <c r="C77" s="128"/>
      <c r="D77" s="130"/>
      <c r="E77" s="130"/>
      <c r="F77" s="130"/>
    </row>
    <row r="78" spans="1:6" s="39" customFormat="1" ht="36.75" customHeight="1">
      <c r="A78" s="101" t="s">
        <v>273</v>
      </c>
      <c r="B78" s="125" t="s">
        <v>274</v>
      </c>
      <c r="C78" s="127">
        <v>200</v>
      </c>
      <c r="D78" s="129">
        <v>75000</v>
      </c>
      <c r="E78" s="129"/>
      <c r="F78" s="129"/>
    </row>
    <row r="79" spans="1:6" s="39" customFormat="1" ht="36.75" customHeight="1">
      <c r="A79" s="108" t="s">
        <v>96</v>
      </c>
      <c r="B79" s="126"/>
      <c r="C79" s="128"/>
      <c r="D79" s="130"/>
      <c r="E79" s="130"/>
      <c r="F79" s="130"/>
    </row>
    <row r="80" spans="1:6" s="39" customFormat="1" ht="36.75" customHeight="1">
      <c r="A80" s="101" t="s">
        <v>275</v>
      </c>
      <c r="B80" s="131" t="s">
        <v>276</v>
      </c>
      <c r="C80" s="127">
        <v>200</v>
      </c>
      <c r="D80" s="129">
        <v>118000</v>
      </c>
      <c r="E80" s="129"/>
      <c r="F80" s="129"/>
    </row>
    <row r="81" spans="1:6" s="39" customFormat="1" ht="36.75" customHeight="1">
      <c r="A81" s="102" t="s">
        <v>96</v>
      </c>
      <c r="B81" s="132"/>
      <c r="C81" s="128"/>
      <c r="D81" s="130"/>
      <c r="E81" s="130"/>
      <c r="F81" s="130"/>
    </row>
    <row r="82" spans="1:6" ht="15.75">
      <c r="A82" s="73" t="s">
        <v>113</v>
      </c>
      <c r="B82" s="50"/>
      <c r="C82" s="51"/>
      <c r="D82" s="53">
        <v>8917624.5</v>
      </c>
      <c r="E82" s="53" t="e">
        <f t="shared" ref="E82" si="4">E12+E70</f>
        <v>#REF!</v>
      </c>
      <c r="F82" s="53">
        <v>6477240</v>
      </c>
    </row>
    <row r="83" spans="1:6" ht="15" customHeight="1"/>
    <row r="84" spans="1:6" ht="15" customHeight="1">
      <c r="C84" s="75"/>
      <c r="D84" s="75"/>
      <c r="E84" s="75"/>
      <c r="F84" s="75"/>
    </row>
    <row r="85" spans="1:6" ht="15" customHeight="1"/>
    <row r="86" spans="1:6" ht="15" customHeight="1"/>
    <row r="88" spans="1:6" ht="15" customHeight="1"/>
    <row r="89" spans="1:6" ht="15" customHeight="1"/>
    <row r="90" spans="1:6" ht="15" customHeight="1"/>
    <row r="91" spans="1:6" ht="15" customHeight="1"/>
    <row r="92" spans="1:6" ht="15" customHeight="1"/>
    <row r="93" spans="1:6" ht="15" customHeight="1"/>
    <row r="95" spans="1:6" ht="15" customHeight="1"/>
    <row r="96" spans="1:6" ht="15" customHeight="1"/>
  </sheetData>
  <mergeCells count="142">
    <mergeCell ref="F19:F20"/>
    <mergeCell ref="E17:E18"/>
    <mergeCell ref="E19:E20"/>
    <mergeCell ref="F21:F22"/>
    <mergeCell ref="E31:E32"/>
    <mergeCell ref="C26:C27"/>
    <mergeCell ref="C10:C11"/>
    <mergeCell ref="D10:F10"/>
    <mergeCell ref="F17:F18"/>
    <mergeCell ref="D17:D18"/>
    <mergeCell ref="D31:D32"/>
    <mergeCell ref="A1:F1"/>
    <mergeCell ref="A2:F2"/>
    <mergeCell ref="A3:F3"/>
    <mergeCell ref="A4:F4"/>
    <mergeCell ref="E15:E16"/>
    <mergeCell ref="F15:F16"/>
    <mergeCell ref="A5:F5"/>
    <mergeCell ref="A6:F6"/>
    <mergeCell ref="B15:B16"/>
    <mergeCell ref="C15:C16"/>
    <mergeCell ref="D15:D16"/>
    <mergeCell ref="A8:F8"/>
    <mergeCell ref="A10:A11"/>
    <mergeCell ref="B10:B11"/>
    <mergeCell ref="A9:F9"/>
    <mergeCell ref="B19:B20"/>
    <mergeCell ref="E21:E22"/>
    <mergeCell ref="C19:C20"/>
    <mergeCell ref="B17:B18"/>
    <mergeCell ref="F31:F32"/>
    <mergeCell ref="E72:E73"/>
    <mergeCell ref="F28:F29"/>
    <mergeCell ref="C42:C43"/>
    <mergeCell ref="F42:F43"/>
    <mergeCell ref="B21:B22"/>
    <mergeCell ref="C21:C22"/>
    <mergeCell ref="C31:C32"/>
    <mergeCell ref="B24:B25"/>
    <mergeCell ref="C24:C25"/>
    <mergeCell ref="F26:F27"/>
    <mergeCell ref="D21:D22"/>
    <mergeCell ref="F72:F73"/>
    <mergeCell ref="D38:D39"/>
    <mergeCell ref="C72:C73"/>
    <mergeCell ref="D72:D73"/>
    <mergeCell ref="F24:F25"/>
    <mergeCell ref="E24:E25"/>
    <mergeCell ref="D19:D20"/>
    <mergeCell ref="C17:C18"/>
    <mergeCell ref="B26:B27"/>
    <mergeCell ref="D24:D25"/>
    <mergeCell ref="B31:B32"/>
    <mergeCell ref="E60:E61"/>
    <mergeCell ref="E58:E59"/>
    <mergeCell ref="D28:D29"/>
    <mergeCell ref="D42:D43"/>
    <mergeCell ref="E42:E43"/>
    <mergeCell ref="B28:B29"/>
    <mergeCell ref="C28:C29"/>
    <mergeCell ref="D26:D27"/>
    <mergeCell ref="E28:E29"/>
    <mergeCell ref="E38:E39"/>
    <mergeCell ref="C38:C39"/>
    <mergeCell ref="E26:E27"/>
    <mergeCell ref="E49:E50"/>
    <mergeCell ref="D60:D61"/>
    <mergeCell ref="D58:D59"/>
    <mergeCell ref="C60:C61"/>
    <mergeCell ref="C58:C59"/>
    <mergeCell ref="B60:B61"/>
    <mergeCell ref="B58:B59"/>
    <mergeCell ref="B34:B35"/>
    <mergeCell ref="C34:C35"/>
    <mergeCell ref="D34:D35"/>
    <mergeCell ref="B56:B57"/>
    <mergeCell ref="B38:B39"/>
    <mergeCell ref="F45:F46"/>
    <mergeCell ref="E45:E46"/>
    <mergeCell ref="F49:F50"/>
    <mergeCell ref="F38:F39"/>
    <mergeCell ref="B42:B43"/>
    <mergeCell ref="B49:B50"/>
    <mergeCell ref="D52:D53"/>
    <mergeCell ref="B45:B46"/>
    <mergeCell ref="D45:D46"/>
    <mergeCell ref="C54:C55"/>
    <mergeCell ref="C52:C53"/>
    <mergeCell ref="D54:D55"/>
    <mergeCell ref="C56:C57"/>
    <mergeCell ref="C45:C46"/>
    <mergeCell ref="C49:C50"/>
    <mergeCell ref="B76:B77"/>
    <mergeCell ref="C76:C77"/>
    <mergeCell ref="D76:D77"/>
    <mergeCell ref="E76:E77"/>
    <mergeCell ref="F76:F77"/>
    <mergeCell ref="F34:F35"/>
    <mergeCell ref="E34:E35"/>
    <mergeCell ref="F52:F53"/>
    <mergeCell ref="F63:F64"/>
    <mergeCell ref="E63:E64"/>
    <mergeCell ref="D56:D57"/>
    <mergeCell ref="E52:E53"/>
    <mergeCell ref="B63:B64"/>
    <mergeCell ref="C63:C64"/>
    <mergeCell ref="B52:B53"/>
    <mergeCell ref="D63:D64"/>
    <mergeCell ref="B54:B55"/>
    <mergeCell ref="F54:F55"/>
    <mergeCell ref="E54:E55"/>
    <mergeCell ref="E56:E57"/>
    <mergeCell ref="F56:F57"/>
    <mergeCell ref="F60:F61"/>
    <mergeCell ref="F58:F59"/>
    <mergeCell ref="D49:D50"/>
    <mergeCell ref="E68:E69"/>
    <mergeCell ref="F68:F69"/>
    <mergeCell ref="F66:F67"/>
    <mergeCell ref="E66:E67"/>
    <mergeCell ref="D66:D67"/>
    <mergeCell ref="C66:C67"/>
    <mergeCell ref="B66:B67"/>
    <mergeCell ref="B74:B75"/>
    <mergeCell ref="C74:C75"/>
    <mergeCell ref="D74:D75"/>
    <mergeCell ref="E74:E75"/>
    <mergeCell ref="F74:F75"/>
    <mergeCell ref="B68:B69"/>
    <mergeCell ref="C68:C69"/>
    <mergeCell ref="D68:D69"/>
    <mergeCell ref="B72:B73"/>
    <mergeCell ref="B78:B79"/>
    <mergeCell ref="C78:C79"/>
    <mergeCell ref="D78:D79"/>
    <mergeCell ref="E78:E79"/>
    <mergeCell ref="F78:F79"/>
    <mergeCell ref="B80:B81"/>
    <mergeCell ref="C80:C81"/>
    <mergeCell ref="D80:D81"/>
    <mergeCell ref="E80:E81"/>
    <mergeCell ref="F80:F81"/>
  </mergeCells>
  <phoneticPr fontId="7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  <rowBreaks count="5" manualBreakCount="5">
    <brk id="20" max="16383" man="1"/>
    <brk id="35" max="16383" man="1"/>
    <brk id="50" max="16383" man="1"/>
    <brk id="61" max="16383" man="1"/>
    <brk id="7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I94"/>
  <sheetViews>
    <sheetView topLeftCell="A70" zoomScaleSheetLayoutView="100" workbookViewId="0">
      <selection activeCell="J17" sqref="J17"/>
    </sheetView>
  </sheetViews>
  <sheetFormatPr defaultRowHeight="15"/>
  <cols>
    <col min="1" max="1" width="62.5703125" style="36" customWidth="1"/>
    <col min="2" max="2" width="10.7109375" customWidth="1"/>
    <col min="3" max="3" width="8.85546875" customWidth="1"/>
    <col min="4" max="4" width="6.28515625" customWidth="1"/>
    <col min="5" max="5" width="14.140625" customWidth="1"/>
    <col min="6" max="6" width="11.5703125" customWidth="1"/>
    <col min="7" max="7" width="16.28515625" customWidth="1"/>
    <col min="8" max="8" width="14.7109375" bestFit="1" customWidth="1"/>
  </cols>
  <sheetData>
    <row r="1" spans="1:8" ht="15.75">
      <c r="A1" s="109" t="s">
        <v>42</v>
      </c>
      <c r="B1" s="109"/>
      <c r="C1" s="109"/>
      <c r="D1" s="109"/>
      <c r="E1" s="109"/>
      <c r="F1" s="109"/>
      <c r="G1" s="109"/>
    </row>
    <row r="2" spans="1:8" ht="15.75">
      <c r="A2" s="111" t="s">
        <v>246</v>
      </c>
      <c r="B2" s="111"/>
      <c r="C2" s="111"/>
      <c r="D2" s="111"/>
      <c r="E2" s="111"/>
      <c r="F2" s="111"/>
      <c r="G2" s="111"/>
    </row>
    <row r="3" spans="1:8" ht="15.75">
      <c r="A3" s="111" t="s">
        <v>36</v>
      </c>
      <c r="B3" s="111"/>
      <c r="C3" s="111"/>
      <c r="D3" s="111"/>
      <c r="E3" s="111"/>
      <c r="F3" s="111"/>
      <c r="G3" s="111"/>
    </row>
    <row r="4" spans="1:8" ht="15.75">
      <c r="A4" s="111" t="s">
        <v>31</v>
      </c>
      <c r="B4" s="111"/>
      <c r="C4" s="111"/>
      <c r="D4" s="111"/>
      <c r="E4" s="111"/>
      <c r="F4" s="111"/>
      <c r="G4" s="111"/>
    </row>
    <row r="5" spans="1:8" ht="15.75">
      <c r="A5" s="111" t="s">
        <v>32</v>
      </c>
      <c r="B5" s="111"/>
      <c r="C5" s="111"/>
      <c r="D5" s="111"/>
      <c r="E5" s="111"/>
      <c r="F5" s="111"/>
      <c r="G5" s="111"/>
    </row>
    <row r="6" spans="1:8" ht="15.75">
      <c r="A6" s="111" t="s">
        <v>284</v>
      </c>
      <c r="B6" s="111"/>
      <c r="C6" s="111"/>
      <c r="D6" s="111"/>
      <c r="E6" s="111"/>
      <c r="F6" s="111"/>
      <c r="G6" s="111"/>
    </row>
    <row r="8" spans="1:8" ht="17.25" customHeight="1">
      <c r="A8" s="112" t="s">
        <v>170</v>
      </c>
      <c r="B8" s="112"/>
      <c r="C8" s="112"/>
      <c r="D8" s="112"/>
      <c r="E8" s="112"/>
      <c r="F8" s="112"/>
      <c r="G8" s="112"/>
    </row>
    <row r="9" spans="1:8">
      <c r="A9" s="121"/>
      <c r="B9" s="121"/>
      <c r="C9" s="121"/>
      <c r="D9" s="121"/>
      <c r="E9" s="121"/>
      <c r="F9" s="121"/>
      <c r="G9" s="121"/>
    </row>
    <row r="10" spans="1:8" ht="78.75">
      <c r="A10" s="55" t="s">
        <v>39</v>
      </c>
      <c r="B10" s="7" t="s">
        <v>116</v>
      </c>
      <c r="C10" s="7" t="s">
        <v>115</v>
      </c>
      <c r="D10" s="7" t="s">
        <v>131</v>
      </c>
      <c r="E10" s="7" t="s">
        <v>90</v>
      </c>
      <c r="F10" s="7" t="s">
        <v>91</v>
      </c>
      <c r="G10" s="7" t="s">
        <v>60</v>
      </c>
    </row>
    <row r="11" spans="1:8" ht="33" customHeight="1">
      <c r="A11" s="61" t="s">
        <v>48</v>
      </c>
      <c r="B11" s="8">
        <v>914</v>
      </c>
      <c r="C11" s="9"/>
      <c r="D11" s="9"/>
      <c r="E11" s="8"/>
      <c r="F11" s="8"/>
      <c r="G11" s="15">
        <f>G12+G36+G41+G51+G60</f>
        <v>4898498.55</v>
      </c>
    </row>
    <row r="12" spans="1:8" ht="15.75">
      <c r="A12" s="61" t="s">
        <v>256</v>
      </c>
      <c r="B12" s="8">
        <v>914</v>
      </c>
      <c r="C12" s="9" t="s">
        <v>117</v>
      </c>
      <c r="D12" s="9" t="s">
        <v>118</v>
      </c>
      <c r="E12" s="8"/>
      <c r="F12" s="8"/>
      <c r="G12" s="15">
        <f>G13+G16+G23+G26+G29</f>
        <v>3777611.55</v>
      </c>
      <c r="H12" s="17"/>
    </row>
    <row r="13" spans="1:8" ht="31.5" customHeight="1">
      <c r="A13" s="61" t="s">
        <v>92</v>
      </c>
      <c r="B13" s="8">
        <v>914</v>
      </c>
      <c r="C13" s="9" t="s">
        <v>117</v>
      </c>
      <c r="D13" s="9" t="s">
        <v>119</v>
      </c>
      <c r="E13" s="8"/>
      <c r="F13" s="8"/>
      <c r="G13" s="15">
        <f>SUM(G14)</f>
        <v>569661.23</v>
      </c>
    </row>
    <row r="14" spans="1:8" ht="31.5" customHeight="1">
      <c r="A14" s="66" t="s">
        <v>93</v>
      </c>
      <c r="B14" s="144">
        <v>914</v>
      </c>
      <c r="C14" s="136" t="s">
        <v>117</v>
      </c>
      <c r="D14" s="136" t="s">
        <v>119</v>
      </c>
      <c r="E14" s="136" t="s">
        <v>152</v>
      </c>
      <c r="F14" s="144">
        <v>100</v>
      </c>
      <c r="G14" s="137">
        <v>569661.23</v>
      </c>
    </row>
    <row r="15" spans="1:8" ht="64.5" customHeight="1">
      <c r="A15" s="67" t="s">
        <v>94</v>
      </c>
      <c r="B15" s="144"/>
      <c r="C15" s="136"/>
      <c r="D15" s="136"/>
      <c r="E15" s="136"/>
      <c r="F15" s="144"/>
      <c r="G15" s="137"/>
    </row>
    <row r="16" spans="1:8" ht="47.25" customHeight="1">
      <c r="A16" s="61" t="s">
        <v>114</v>
      </c>
      <c r="B16" s="8">
        <v>914</v>
      </c>
      <c r="C16" s="9" t="s">
        <v>117</v>
      </c>
      <c r="D16" s="9" t="s">
        <v>120</v>
      </c>
      <c r="E16" s="9"/>
      <c r="F16" s="8"/>
      <c r="G16" s="15">
        <f>SUM(G17:G22)</f>
        <v>2732032.46</v>
      </c>
    </row>
    <row r="17" spans="1:8" ht="31.5">
      <c r="A17" s="66" t="s">
        <v>95</v>
      </c>
      <c r="B17" s="144">
        <v>914</v>
      </c>
      <c r="C17" s="136" t="s">
        <v>117</v>
      </c>
      <c r="D17" s="136" t="s">
        <v>120</v>
      </c>
      <c r="E17" s="136" t="s">
        <v>153</v>
      </c>
      <c r="F17" s="144">
        <v>100</v>
      </c>
      <c r="G17" s="137">
        <v>2196303.91</v>
      </c>
    </row>
    <row r="18" spans="1:8" ht="62.25" customHeight="1">
      <c r="A18" s="67" t="s">
        <v>94</v>
      </c>
      <c r="B18" s="144"/>
      <c r="C18" s="136"/>
      <c r="D18" s="136"/>
      <c r="E18" s="136"/>
      <c r="F18" s="144"/>
      <c r="G18" s="137"/>
    </row>
    <row r="19" spans="1:8" ht="31.5">
      <c r="A19" s="66" t="s">
        <v>95</v>
      </c>
      <c r="B19" s="144">
        <v>914</v>
      </c>
      <c r="C19" s="136" t="s">
        <v>117</v>
      </c>
      <c r="D19" s="136" t="s">
        <v>120</v>
      </c>
      <c r="E19" s="136" t="s">
        <v>153</v>
      </c>
      <c r="F19" s="144">
        <v>200</v>
      </c>
      <c r="G19" s="137">
        <v>521890</v>
      </c>
    </row>
    <row r="20" spans="1:8" ht="31.5">
      <c r="A20" s="67" t="s">
        <v>96</v>
      </c>
      <c r="B20" s="144"/>
      <c r="C20" s="136"/>
      <c r="D20" s="136"/>
      <c r="E20" s="136"/>
      <c r="F20" s="144"/>
      <c r="G20" s="137"/>
    </row>
    <row r="21" spans="1:8" ht="31.5">
      <c r="A21" s="66" t="s">
        <v>95</v>
      </c>
      <c r="B21" s="144">
        <v>914</v>
      </c>
      <c r="C21" s="136" t="s">
        <v>117</v>
      </c>
      <c r="D21" s="136" t="s">
        <v>120</v>
      </c>
      <c r="E21" s="136" t="s">
        <v>153</v>
      </c>
      <c r="F21" s="144">
        <v>800</v>
      </c>
      <c r="G21" s="137">
        <v>13838.55</v>
      </c>
    </row>
    <row r="22" spans="1:8" ht="15.75">
      <c r="A22" s="67" t="s">
        <v>97</v>
      </c>
      <c r="B22" s="144"/>
      <c r="C22" s="136"/>
      <c r="D22" s="136"/>
      <c r="E22" s="136"/>
      <c r="F22" s="144"/>
      <c r="G22" s="137"/>
    </row>
    <row r="23" spans="1:8" s="44" customFormat="1" ht="15.75">
      <c r="A23" s="68" t="s">
        <v>255</v>
      </c>
      <c r="B23" s="41">
        <v>914</v>
      </c>
      <c r="C23" s="42" t="s">
        <v>117</v>
      </c>
      <c r="D23" s="42" t="s">
        <v>121</v>
      </c>
      <c r="E23" s="42"/>
      <c r="F23" s="41"/>
      <c r="G23" s="43">
        <f>SUM(G24)</f>
        <v>624.4</v>
      </c>
    </row>
    <row r="24" spans="1:8" s="21" customFormat="1" ht="47.25">
      <c r="A24" s="69" t="s">
        <v>214</v>
      </c>
      <c r="B24" s="142">
        <v>914</v>
      </c>
      <c r="C24" s="140" t="s">
        <v>117</v>
      </c>
      <c r="D24" s="140" t="s">
        <v>121</v>
      </c>
      <c r="E24" s="140" t="s">
        <v>215</v>
      </c>
      <c r="F24" s="142">
        <v>200</v>
      </c>
      <c r="G24" s="138">
        <v>624.4</v>
      </c>
    </row>
    <row r="25" spans="1:8" s="21" customFormat="1" ht="31.5">
      <c r="A25" s="67" t="s">
        <v>96</v>
      </c>
      <c r="B25" s="143"/>
      <c r="C25" s="141"/>
      <c r="D25" s="141"/>
      <c r="E25" s="141"/>
      <c r="F25" s="143"/>
      <c r="G25" s="139"/>
    </row>
    <row r="26" spans="1:8" s="39" customFormat="1" ht="47.25">
      <c r="A26" s="70" t="s">
        <v>254</v>
      </c>
      <c r="B26" s="45">
        <v>914</v>
      </c>
      <c r="C26" s="35" t="s">
        <v>117</v>
      </c>
      <c r="D26" s="35" t="s">
        <v>130</v>
      </c>
      <c r="E26" s="35"/>
      <c r="F26" s="45"/>
      <c r="G26" s="38">
        <f>SUM(G27)</f>
        <v>12758.6</v>
      </c>
    </row>
    <row r="27" spans="1:8" ht="61.5" customHeight="1">
      <c r="A27" s="71" t="s">
        <v>128</v>
      </c>
      <c r="B27" s="144">
        <v>914</v>
      </c>
      <c r="C27" s="136" t="s">
        <v>117</v>
      </c>
      <c r="D27" s="136" t="s">
        <v>130</v>
      </c>
      <c r="E27" s="136" t="s">
        <v>158</v>
      </c>
      <c r="F27" s="144">
        <v>540</v>
      </c>
      <c r="G27" s="137">
        <v>12758.6</v>
      </c>
    </row>
    <row r="28" spans="1:8" ht="15.75">
      <c r="A28" s="72" t="s">
        <v>129</v>
      </c>
      <c r="B28" s="144"/>
      <c r="C28" s="136"/>
      <c r="D28" s="136"/>
      <c r="E28" s="136"/>
      <c r="F28" s="144"/>
      <c r="G28" s="137"/>
    </row>
    <row r="29" spans="1:8" ht="15.75">
      <c r="A29" s="61" t="s">
        <v>98</v>
      </c>
      <c r="B29" s="8">
        <v>914</v>
      </c>
      <c r="C29" s="9" t="s">
        <v>117</v>
      </c>
      <c r="D29" s="9">
        <v>13</v>
      </c>
      <c r="E29" s="9"/>
      <c r="F29" s="8"/>
      <c r="G29" s="15">
        <f>SUM(G30:G35)</f>
        <v>462534.86</v>
      </c>
      <c r="H29" s="17"/>
    </row>
    <row r="30" spans="1:8" ht="31.5">
      <c r="A30" s="66" t="s">
        <v>126</v>
      </c>
      <c r="B30" s="144">
        <v>914</v>
      </c>
      <c r="C30" s="136" t="s">
        <v>117</v>
      </c>
      <c r="D30" s="136">
        <v>13</v>
      </c>
      <c r="E30" s="136" t="s">
        <v>159</v>
      </c>
      <c r="F30" s="144">
        <v>800</v>
      </c>
      <c r="G30" s="137">
        <v>4000</v>
      </c>
    </row>
    <row r="31" spans="1:8" ht="31.5">
      <c r="A31" s="67" t="s">
        <v>96</v>
      </c>
      <c r="B31" s="144"/>
      <c r="C31" s="136"/>
      <c r="D31" s="136"/>
      <c r="E31" s="136"/>
      <c r="F31" s="144"/>
      <c r="G31" s="137"/>
    </row>
    <row r="32" spans="1:8" ht="31.5">
      <c r="A32" s="66" t="s">
        <v>127</v>
      </c>
      <c r="B32" s="144">
        <v>914</v>
      </c>
      <c r="C32" s="136" t="s">
        <v>117</v>
      </c>
      <c r="D32" s="136">
        <v>13</v>
      </c>
      <c r="E32" s="136" t="s">
        <v>160</v>
      </c>
      <c r="F32" s="144">
        <v>200</v>
      </c>
      <c r="G32" s="137">
        <v>438034.86</v>
      </c>
    </row>
    <row r="33" spans="1:9" ht="31.5">
      <c r="A33" s="67" t="s">
        <v>96</v>
      </c>
      <c r="B33" s="144"/>
      <c r="C33" s="136"/>
      <c r="D33" s="136"/>
      <c r="E33" s="136"/>
      <c r="F33" s="144"/>
      <c r="G33" s="137"/>
    </row>
    <row r="34" spans="1:9" ht="31.5">
      <c r="A34" s="66" t="s">
        <v>135</v>
      </c>
      <c r="B34" s="144">
        <v>914</v>
      </c>
      <c r="C34" s="136" t="s">
        <v>117</v>
      </c>
      <c r="D34" s="136">
        <v>13</v>
      </c>
      <c r="E34" s="140" t="s">
        <v>161</v>
      </c>
      <c r="F34" s="142">
        <v>200</v>
      </c>
      <c r="G34" s="138">
        <v>20500</v>
      </c>
    </row>
    <row r="35" spans="1:9" ht="31.5">
      <c r="A35" s="67" t="s">
        <v>96</v>
      </c>
      <c r="B35" s="144"/>
      <c r="C35" s="136"/>
      <c r="D35" s="136"/>
      <c r="E35" s="141"/>
      <c r="F35" s="143"/>
      <c r="G35" s="139"/>
    </row>
    <row r="36" spans="1:9" ht="15.75">
      <c r="A36" s="61" t="s">
        <v>253</v>
      </c>
      <c r="B36" s="8">
        <v>914</v>
      </c>
      <c r="C36" s="9" t="s">
        <v>119</v>
      </c>
      <c r="D36" s="9" t="s">
        <v>118</v>
      </c>
      <c r="E36" s="9"/>
      <c r="F36" s="8"/>
      <c r="G36" s="15">
        <f>SUM(G37)</f>
        <v>72887</v>
      </c>
    </row>
    <row r="37" spans="1:9" ht="15.75">
      <c r="A37" s="61" t="s">
        <v>99</v>
      </c>
      <c r="B37" s="8">
        <v>914</v>
      </c>
      <c r="C37" s="9" t="s">
        <v>119</v>
      </c>
      <c r="D37" s="9" t="s">
        <v>122</v>
      </c>
      <c r="E37" s="9"/>
      <c r="F37" s="8"/>
      <c r="G37" s="15">
        <f>G38+G40</f>
        <v>72887</v>
      </c>
    </row>
    <row r="38" spans="1:9" ht="31.5">
      <c r="A38" s="66" t="s">
        <v>100</v>
      </c>
      <c r="B38" s="144">
        <v>914</v>
      </c>
      <c r="C38" s="136" t="s">
        <v>119</v>
      </c>
      <c r="D38" s="136" t="s">
        <v>122</v>
      </c>
      <c r="E38" s="136" t="s">
        <v>213</v>
      </c>
      <c r="F38" s="144">
        <v>100</v>
      </c>
      <c r="G38" s="137">
        <v>71965.100000000006</v>
      </c>
    </row>
    <row r="39" spans="1:9" ht="61.5" customHeight="1">
      <c r="A39" s="67" t="s">
        <v>94</v>
      </c>
      <c r="B39" s="144"/>
      <c r="C39" s="136"/>
      <c r="D39" s="136"/>
      <c r="E39" s="136"/>
      <c r="F39" s="144"/>
      <c r="G39" s="137"/>
    </row>
    <row r="40" spans="1:9" s="39" customFormat="1" ht="42.75" customHeight="1">
      <c r="A40" s="67" t="s">
        <v>96</v>
      </c>
      <c r="B40" s="89">
        <v>914</v>
      </c>
      <c r="C40" s="88" t="s">
        <v>119</v>
      </c>
      <c r="D40" s="88" t="s">
        <v>122</v>
      </c>
      <c r="E40" s="88" t="s">
        <v>213</v>
      </c>
      <c r="F40" s="89">
        <v>200</v>
      </c>
      <c r="G40" s="87">
        <v>921.9</v>
      </c>
      <c r="I40" s="39" t="s">
        <v>282</v>
      </c>
    </row>
    <row r="41" spans="1:9" ht="31.5">
      <c r="A41" s="61" t="s">
        <v>252</v>
      </c>
      <c r="B41" s="8">
        <v>914</v>
      </c>
      <c r="C41" s="9" t="s">
        <v>122</v>
      </c>
      <c r="D41" s="9" t="s">
        <v>118</v>
      </c>
      <c r="E41" s="9"/>
      <c r="F41" s="8"/>
      <c r="G41" s="15">
        <f>G42</f>
        <v>150100.03</v>
      </c>
    </row>
    <row r="42" spans="1:9" ht="15.75">
      <c r="A42" s="61" t="s">
        <v>101</v>
      </c>
      <c r="B42" s="8">
        <v>914</v>
      </c>
      <c r="C42" s="9" t="s">
        <v>122</v>
      </c>
      <c r="D42" s="9">
        <v>10</v>
      </c>
      <c r="E42" s="9"/>
      <c r="F42" s="8"/>
      <c r="G42" s="15">
        <f>SUM(G43)</f>
        <v>150100.03</v>
      </c>
    </row>
    <row r="43" spans="1:9" ht="31.5">
      <c r="A43" s="66" t="s">
        <v>102</v>
      </c>
      <c r="B43" s="144">
        <v>914</v>
      </c>
      <c r="C43" s="136" t="s">
        <v>122</v>
      </c>
      <c r="D43" s="136">
        <v>10</v>
      </c>
      <c r="E43" s="136" t="s">
        <v>154</v>
      </c>
      <c r="F43" s="144">
        <v>200</v>
      </c>
      <c r="G43" s="137">
        <v>150100.03</v>
      </c>
    </row>
    <row r="44" spans="1:9" ht="31.5">
      <c r="A44" s="67" t="s">
        <v>96</v>
      </c>
      <c r="B44" s="144"/>
      <c r="C44" s="136"/>
      <c r="D44" s="136"/>
      <c r="E44" s="136"/>
      <c r="F44" s="144"/>
      <c r="G44" s="137"/>
    </row>
    <row r="45" spans="1:9" s="39" customFormat="1" ht="15.75">
      <c r="A45" s="73" t="s">
        <v>270</v>
      </c>
      <c r="B45" s="85">
        <v>914</v>
      </c>
      <c r="C45" s="90" t="s">
        <v>120</v>
      </c>
      <c r="D45" s="90" t="s">
        <v>118</v>
      </c>
      <c r="E45" s="88"/>
      <c r="F45" s="89"/>
      <c r="G45" s="53">
        <f>G46</f>
        <v>193000</v>
      </c>
    </row>
    <row r="46" spans="1:9" s="39" customFormat="1" ht="15.75">
      <c r="A46" s="70" t="s">
        <v>271</v>
      </c>
      <c r="B46" s="85">
        <v>914</v>
      </c>
      <c r="C46" s="90" t="s">
        <v>120</v>
      </c>
      <c r="D46" s="90" t="s">
        <v>272</v>
      </c>
      <c r="E46" s="88"/>
      <c r="F46" s="89"/>
      <c r="G46" s="87">
        <f>G47+G49</f>
        <v>193000</v>
      </c>
    </row>
    <row r="47" spans="1:9" s="39" customFormat="1" ht="50.25" customHeight="1">
      <c r="A47" s="66" t="s">
        <v>273</v>
      </c>
      <c r="B47" s="142">
        <v>914</v>
      </c>
      <c r="C47" s="140" t="s">
        <v>120</v>
      </c>
      <c r="D47" s="140" t="s">
        <v>272</v>
      </c>
      <c r="E47" s="140" t="s">
        <v>274</v>
      </c>
      <c r="F47" s="142">
        <v>200</v>
      </c>
      <c r="G47" s="138">
        <v>75000</v>
      </c>
    </row>
    <row r="48" spans="1:9" s="39" customFormat="1" ht="34.5" customHeight="1">
      <c r="A48" s="69" t="s">
        <v>96</v>
      </c>
      <c r="B48" s="143"/>
      <c r="C48" s="141"/>
      <c r="D48" s="141"/>
      <c r="E48" s="141"/>
      <c r="F48" s="143"/>
      <c r="G48" s="139"/>
    </row>
    <row r="49" spans="1:8" s="39" customFormat="1" ht="34.5" customHeight="1">
      <c r="A49" s="66" t="s">
        <v>275</v>
      </c>
      <c r="B49" s="142">
        <v>914</v>
      </c>
      <c r="C49" s="140" t="s">
        <v>120</v>
      </c>
      <c r="D49" s="140" t="s">
        <v>272</v>
      </c>
      <c r="E49" s="140" t="s">
        <v>276</v>
      </c>
      <c r="F49" s="142">
        <v>200</v>
      </c>
      <c r="G49" s="138">
        <v>118000</v>
      </c>
    </row>
    <row r="50" spans="1:8" s="39" customFormat="1" ht="34.5" customHeight="1">
      <c r="A50" s="67" t="s">
        <v>96</v>
      </c>
      <c r="B50" s="143"/>
      <c r="C50" s="141"/>
      <c r="D50" s="141"/>
      <c r="E50" s="141"/>
      <c r="F50" s="143"/>
      <c r="G50" s="139"/>
    </row>
    <row r="51" spans="1:8" ht="15.75">
      <c r="A51" s="73" t="s">
        <v>251</v>
      </c>
      <c r="B51" s="8">
        <v>914</v>
      </c>
      <c r="C51" s="9" t="s">
        <v>121</v>
      </c>
      <c r="D51" s="9" t="s">
        <v>118</v>
      </c>
      <c r="E51" s="9"/>
      <c r="F51" s="8"/>
      <c r="G51" s="15">
        <f>G55</f>
        <v>859499.97</v>
      </c>
      <c r="H51" s="17"/>
    </row>
    <row r="52" spans="1:8" s="39" customFormat="1" ht="15.75">
      <c r="A52" s="70" t="s">
        <v>277</v>
      </c>
      <c r="B52" s="85">
        <v>914</v>
      </c>
      <c r="C52" s="90" t="s">
        <v>121</v>
      </c>
      <c r="D52" s="90" t="s">
        <v>119</v>
      </c>
      <c r="E52" s="90"/>
      <c r="F52" s="85"/>
      <c r="G52" s="53">
        <f>G53</f>
        <v>200000</v>
      </c>
    </row>
    <row r="53" spans="1:8" s="39" customFormat="1" ht="23.25" customHeight="1">
      <c r="A53" s="66" t="s">
        <v>278</v>
      </c>
      <c r="B53" s="118">
        <v>914</v>
      </c>
      <c r="C53" s="153" t="s">
        <v>121</v>
      </c>
      <c r="D53" s="153" t="s">
        <v>119</v>
      </c>
      <c r="E53" s="140" t="s">
        <v>279</v>
      </c>
      <c r="F53" s="142">
        <v>200</v>
      </c>
      <c r="G53" s="138">
        <v>200000</v>
      </c>
    </row>
    <row r="54" spans="1:8" s="39" customFormat="1" ht="31.5">
      <c r="A54" s="67" t="s">
        <v>96</v>
      </c>
      <c r="B54" s="119"/>
      <c r="C54" s="154"/>
      <c r="D54" s="154"/>
      <c r="E54" s="141"/>
      <c r="F54" s="143"/>
      <c r="G54" s="139"/>
    </row>
    <row r="55" spans="1:8" ht="15.75">
      <c r="A55" s="73" t="s">
        <v>103</v>
      </c>
      <c r="B55" s="8">
        <v>914</v>
      </c>
      <c r="C55" s="9" t="s">
        <v>121</v>
      </c>
      <c r="D55" s="9" t="s">
        <v>122</v>
      </c>
      <c r="E55" s="9"/>
      <c r="F55" s="8"/>
      <c r="G55" s="15">
        <f>SUM(G56:G59)</f>
        <v>859499.97</v>
      </c>
      <c r="H55" s="17"/>
    </row>
    <row r="56" spans="1:8" ht="33.75" customHeight="1">
      <c r="A56" s="66" t="s">
        <v>104</v>
      </c>
      <c r="B56" s="144">
        <v>914</v>
      </c>
      <c r="C56" s="136" t="s">
        <v>121</v>
      </c>
      <c r="D56" s="136" t="s">
        <v>122</v>
      </c>
      <c r="E56" s="136" t="s">
        <v>155</v>
      </c>
      <c r="F56" s="144">
        <v>200</v>
      </c>
      <c r="G56" s="137">
        <v>592500</v>
      </c>
    </row>
    <row r="57" spans="1:8" ht="31.5">
      <c r="A57" s="67" t="s">
        <v>96</v>
      </c>
      <c r="B57" s="144"/>
      <c r="C57" s="136"/>
      <c r="D57" s="136"/>
      <c r="E57" s="136"/>
      <c r="F57" s="144"/>
      <c r="G57" s="137"/>
    </row>
    <row r="58" spans="1:8" ht="31.5">
      <c r="A58" s="66" t="s">
        <v>132</v>
      </c>
      <c r="B58" s="144">
        <v>914</v>
      </c>
      <c r="C58" s="136" t="s">
        <v>121</v>
      </c>
      <c r="D58" s="136" t="s">
        <v>122</v>
      </c>
      <c r="E58" s="136" t="s">
        <v>156</v>
      </c>
      <c r="F58" s="144">
        <v>200</v>
      </c>
      <c r="G58" s="137">
        <v>266999.96999999997</v>
      </c>
    </row>
    <row r="59" spans="1:8" ht="31.5">
      <c r="A59" s="67" t="s">
        <v>96</v>
      </c>
      <c r="B59" s="144"/>
      <c r="C59" s="136"/>
      <c r="D59" s="136"/>
      <c r="E59" s="136"/>
      <c r="F59" s="144"/>
      <c r="G59" s="137"/>
    </row>
    <row r="60" spans="1:8" s="44" customFormat="1" ht="15.75">
      <c r="A60" s="73" t="s">
        <v>247</v>
      </c>
      <c r="B60" s="41">
        <v>914</v>
      </c>
      <c r="C60" s="42" t="s">
        <v>239</v>
      </c>
      <c r="D60" s="42" t="s">
        <v>118</v>
      </c>
      <c r="E60" s="42"/>
      <c r="F60" s="41"/>
      <c r="G60" s="43">
        <f>G61</f>
        <v>38400</v>
      </c>
    </row>
    <row r="61" spans="1:8" ht="15.75">
      <c r="A61" s="61" t="s">
        <v>105</v>
      </c>
      <c r="B61" s="8">
        <v>914</v>
      </c>
      <c r="C61" s="9">
        <v>10</v>
      </c>
      <c r="D61" s="9" t="s">
        <v>117</v>
      </c>
      <c r="E61" s="10"/>
      <c r="F61" s="3"/>
      <c r="G61" s="15">
        <f>SUM(G62)</f>
        <v>38400</v>
      </c>
    </row>
    <row r="62" spans="1:8" ht="31.5">
      <c r="A62" s="66" t="s">
        <v>106</v>
      </c>
      <c r="B62" s="110">
        <v>914</v>
      </c>
      <c r="C62" s="155">
        <v>10</v>
      </c>
      <c r="D62" s="155" t="s">
        <v>117</v>
      </c>
      <c r="E62" s="136" t="s">
        <v>162</v>
      </c>
      <c r="F62" s="144">
        <v>300</v>
      </c>
      <c r="G62" s="137">
        <v>38400</v>
      </c>
    </row>
    <row r="63" spans="1:8" ht="15.75" customHeight="1">
      <c r="A63" s="67" t="s">
        <v>107</v>
      </c>
      <c r="B63" s="110"/>
      <c r="C63" s="155"/>
      <c r="D63" s="155"/>
      <c r="E63" s="136"/>
      <c r="F63" s="144"/>
      <c r="G63" s="137"/>
    </row>
    <row r="64" spans="1:8" ht="31.5" customHeight="1">
      <c r="A64" s="61" t="s">
        <v>108</v>
      </c>
      <c r="B64" s="8">
        <v>950</v>
      </c>
      <c r="C64" s="9"/>
      <c r="D64" s="9"/>
      <c r="E64" s="10"/>
      <c r="F64" s="3"/>
      <c r="G64" s="15">
        <f>G65+G87</f>
        <v>4150818.58</v>
      </c>
    </row>
    <row r="65" spans="1:8" ht="15.75">
      <c r="A65" s="61" t="s">
        <v>248</v>
      </c>
      <c r="B65" s="8">
        <v>950</v>
      </c>
      <c r="C65" s="9" t="s">
        <v>123</v>
      </c>
      <c r="D65" s="9" t="s">
        <v>118</v>
      </c>
      <c r="E65" s="9"/>
      <c r="F65" s="8"/>
      <c r="G65" s="15">
        <f>G66</f>
        <v>4147818.58</v>
      </c>
      <c r="H65" s="17"/>
    </row>
    <row r="66" spans="1:8" ht="15.75">
      <c r="A66" s="61" t="s">
        <v>109</v>
      </c>
      <c r="B66" s="8">
        <v>950</v>
      </c>
      <c r="C66" s="9" t="s">
        <v>123</v>
      </c>
      <c r="D66" s="9" t="s">
        <v>117</v>
      </c>
      <c r="E66" s="9"/>
      <c r="F66" s="8"/>
      <c r="G66" s="15">
        <f>G67+G78</f>
        <v>4147818.58</v>
      </c>
    </row>
    <row r="67" spans="1:8" ht="16.5" customHeight="1">
      <c r="A67" s="74" t="s">
        <v>110</v>
      </c>
      <c r="B67" s="56">
        <v>950</v>
      </c>
      <c r="C67" s="62" t="s">
        <v>123</v>
      </c>
      <c r="D67" s="62" t="s">
        <v>117</v>
      </c>
      <c r="E67" s="62"/>
      <c r="F67" s="56"/>
      <c r="G67" s="58">
        <f>SUM(G68:G78)</f>
        <v>3390597.35</v>
      </c>
    </row>
    <row r="68" spans="1:8" ht="31.5">
      <c r="A68" s="66" t="s">
        <v>111</v>
      </c>
      <c r="B68" s="144">
        <v>950</v>
      </c>
      <c r="C68" s="136" t="s">
        <v>123</v>
      </c>
      <c r="D68" s="136" t="s">
        <v>117</v>
      </c>
      <c r="E68" s="136" t="s">
        <v>163</v>
      </c>
      <c r="F68" s="144">
        <v>100</v>
      </c>
      <c r="G68" s="137">
        <v>1304910.1599999999</v>
      </c>
    </row>
    <row r="69" spans="1:8" ht="62.25" customHeight="1">
      <c r="A69" s="67" t="s">
        <v>94</v>
      </c>
      <c r="B69" s="144"/>
      <c r="C69" s="136"/>
      <c r="D69" s="136"/>
      <c r="E69" s="136"/>
      <c r="F69" s="144"/>
      <c r="G69" s="137"/>
    </row>
    <row r="70" spans="1:8" ht="31.5">
      <c r="A70" s="66" t="s">
        <v>111</v>
      </c>
      <c r="B70" s="144">
        <v>950</v>
      </c>
      <c r="C70" s="136" t="s">
        <v>123</v>
      </c>
      <c r="D70" s="136" t="s">
        <v>117</v>
      </c>
      <c r="E70" s="136" t="s">
        <v>163</v>
      </c>
      <c r="F70" s="144">
        <v>200</v>
      </c>
      <c r="G70" s="137">
        <v>1110796.8400000001</v>
      </c>
    </row>
    <row r="71" spans="1:8" ht="31.5">
      <c r="A71" s="69" t="s">
        <v>96</v>
      </c>
      <c r="B71" s="144"/>
      <c r="C71" s="136"/>
      <c r="D71" s="136"/>
      <c r="E71" s="136"/>
      <c r="F71" s="144"/>
      <c r="G71" s="137"/>
    </row>
    <row r="72" spans="1:8" ht="31.5">
      <c r="A72" s="66" t="s">
        <v>111</v>
      </c>
      <c r="B72" s="144">
        <v>950</v>
      </c>
      <c r="C72" s="136" t="s">
        <v>123</v>
      </c>
      <c r="D72" s="136" t="s">
        <v>117</v>
      </c>
      <c r="E72" s="136" t="s">
        <v>163</v>
      </c>
      <c r="F72" s="144">
        <v>800</v>
      </c>
      <c r="G72" s="137">
        <v>67647.12</v>
      </c>
    </row>
    <row r="73" spans="1:8" ht="15.75">
      <c r="A73" s="67" t="s">
        <v>97</v>
      </c>
      <c r="B73" s="144"/>
      <c r="C73" s="136"/>
      <c r="D73" s="136"/>
      <c r="E73" s="136"/>
      <c r="F73" s="144"/>
      <c r="G73" s="137"/>
    </row>
    <row r="74" spans="1:8" ht="63" customHeight="1">
      <c r="A74" s="66" t="s">
        <v>146</v>
      </c>
      <c r="B74" s="144">
        <v>950</v>
      </c>
      <c r="C74" s="136" t="s">
        <v>123</v>
      </c>
      <c r="D74" s="136" t="s">
        <v>117</v>
      </c>
      <c r="E74" s="140" t="s">
        <v>164</v>
      </c>
      <c r="F74" s="142">
        <v>100</v>
      </c>
      <c r="G74" s="138">
        <v>140648</v>
      </c>
    </row>
    <row r="75" spans="1:8" ht="62.25" customHeight="1">
      <c r="A75" s="67" t="s">
        <v>94</v>
      </c>
      <c r="B75" s="144"/>
      <c r="C75" s="136"/>
      <c r="D75" s="136"/>
      <c r="E75" s="141"/>
      <c r="F75" s="143"/>
      <c r="G75" s="139"/>
    </row>
    <row r="76" spans="1:8" ht="62.25" customHeight="1">
      <c r="A76" s="66" t="s">
        <v>147</v>
      </c>
      <c r="B76" s="144">
        <v>950</v>
      </c>
      <c r="C76" s="136" t="s">
        <v>123</v>
      </c>
      <c r="D76" s="136" t="s">
        <v>117</v>
      </c>
      <c r="E76" s="140" t="s">
        <v>165</v>
      </c>
      <c r="F76" s="142">
        <v>100</v>
      </c>
      <c r="G76" s="138">
        <v>9374</v>
      </c>
    </row>
    <row r="77" spans="1:8" ht="61.5" customHeight="1">
      <c r="A77" s="67" t="s">
        <v>94</v>
      </c>
      <c r="B77" s="144"/>
      <c r="C77" s="136"/>
      <c r="D77" s="136"/>
      <c r="E77" s="141"/>
      <c r="F77" s="143"/>
      <c r="G77" s="139"/>
    </row>
    <row r="78" spans="1:8" s="21" customFormat="1" ht="15.75">
      <c r="A78" s="107" t="s">
        <v>238</v>
      </c>
      <c r="B78" s="56">
        <v>950</v>
      </c>
      <c r="C78" s="62" t="s">
        <v>123</v>
      </c>
      <c r="D78" s="62" t="s">
        <v>117</v>
      </c>
      <c r="E78" s="62"/>
      <c r="F78" s="56"/>
      <c r="G78" s="58">
        <f>SUM(G83:G86)</f>
        <v>757221.23</v>
      </c>
    </row>
    <row r="79" spans="1:8" s="39" customFormat="1" ht="63">
      <c r="A79" s="101" t="s">
        <v>146</v>
      </c>
      <c r="B79" s="127">
        <v>950</v>
      </c>
      <c r="C79" s="131" t="s">
        <v>123</v>
      </c>
      <c r="D79" s="131" t="s">
        <v>117</v>
      </c>
      <c r="E79" s="131" t="s">
        <v>280</v>
      </c>
      <c r="F79" s="127">
        <v>100</v>
      </c>
      <c r="G79" s="129">
        <v>233470.25</v>
      </c>
    </row>
    <row r="80" spans="1:8" s="39" customFormat="1" ht="63">
      <c r="A80" s="102" t="s">
        <v>94</v>
      </c>
      <c r="B80" s="128"/>
      <c r="C80" s="132"/>
      <c r="D80" s="132"/>
      <c r="E80" s="132"/>
      <c r="F80" s="128"/>
      <c r="G80" s="130"/>
    </row>
    <row r="81" spans="1:8" s="39" customFormat="1" ht="63">
      <c r="A81" s="101" t="s">
        <v>147</v>
      </c>
      <c r="B81" s="127">
        <v>950</v>
      </c>
      <c r="C81" s="131" t="s">
        <v>123</v>
      </c>
      <c r="D81" s="131" t="s">
        <v>117</v>
      </c>
      <c r="E81" s="131" t="s">
        <v>281</v>
      </c>
      <c r="F81" s="127">
        <v>100</v>
      </c>
      <c r="G81" s="129">
        <v>2357.5</v>
      </c>
    </row>
    <row r="82" spans="1:8" s="39" customFormat="1" ht="63">
      <c r="A82" s="102" t="s">
        <v>94</v>
      </c>
      <c r="B82" s="128"/>
      <c r="C82" s="132"/>
      <c r="D82" s="132"/>
      <c r="E82" s="132"/>
      <c r="F82" s="128"/>
      <c r="G82" s="130"/>
    </row>
    <row r="83" spans="1:8" s="21" customFormat="1" ht="46.5" customHeight="1">
      <c r="A83" s="69" t="s">
        <v>236</v>
      </c>
      <c r="B83" s="144">
        <v>950</v>
      </c>
      <c r="C83" s="136" t="s">
        <v>123</v>
      </c>
      <c r="D83" s="136" t="s">
        <v>117</v>
      </c>
      <c r="E83" s="134" t="s">
        <v>237</v>
      </c>
      <c r="F83" s="135">
        <v>100</v>
      </c>
      <c r="G83" s="133">
        <v>440582.5</v>
      </c>
    </row>
    <row r="84" spans="1:8" s="21" customFormat="1" ht="62.25" customHeight="1">
      <c r="A84" s="67" t="s">
        <v>94</v>
      </c>
      <c r="B84" s="144"/>
      <c r="C84" s="136"/>
      <c r="D84" s="136"/>
      <c r="E84" s="134"/>
      <c r="F84" s="135"/>
      <c r="G84" s="133"/>
    </row>
    <row r="85" spans="1:8" s="37" customFormat="1" ht="47.25" customHeight="1">
      <c r="A85" s="66" t="s">
        <v>236</v>
      </c>
      <c r="B85" s="144">
        <v>950</v>
      </c>
      <c r="C85" s="136" t="s">
        <v>123</v>
      </c>
      <c r="D85" s="136" t="s">
        <v>117</v>
      </c>
      <c r="E85" s="131" t="s">
        <v>237</v>
      </c>
      <c r="F85" s="127">
        <v>200</v>
      </c>
      <c r="G85" s="129">
        <v>316638.73</v>
      </c>
    </row>
    <row r="86" spans="1:8" s="37" customFormat="1" ht="31.5">
      <c r="A86" s="67" t="s">
        <v>96</v>
      </c>
      <c r="B86" s="144"/>
      <c r="C86" s="136"/>
      <c r="D86" s="136"/>
      <c r="E86" s="132"/>
      <c r="F86" s="128"/>
      <c r="G86" s="130"/>
    </row>
    <row r="87" spans="1:8" s="39" customFormat="1" ht="15.75">
      <c r="A87" s="61" t="s">
        <v>249</v>
      </c>
      <c r="B87" s="54">
        <v>950</v>
      </c>
      <c r="C87" s="52" t="s">
        <v>250</v>
      </c>
      <c r="D87" s="52" t="s">
        <v>118</v>
      </c>
      <c r="E87" s="63"/>
      <c r="F87" s="64"/>
      <c r="G87" s="65">
        <f>G88</f>
        <v>3000</v>
      </c>
    </row>
    <row r="88" spans="1:8" ht="31.5">
      <c r="A88" s="61" t="s">
        <v>112</v>
      </c>
      <c r="B88" s="8">
        <v>950</v>
      </c>
      <c r="C88" s="9">
        <v>11</v>
      </c>
      <c r="D88" s="9" t="s">
        <v>121</v>
      </c>
      <c r="E88" s="10"/>
      <c r="F88" s="3"/>
      <c r="G88" s="15">
        <f>SUM(G89)</f>
        <v>3000</v>
      </c>
    </row>
    <row r="89" spans="1:8" ht="17.25" customHeight="1">
      <c r="A89" s="66" t="s">
        <v>134</v>
      </c>
      <c r="B89" s="144">
        <v>950</v>
      </c>
      <c r="C89" s="136">
        <v>11</v>
      </c>
      <c r="D89" s="136" t="s">
        <v>121</v>
      </c>
      <c r="E89" s="136" t="s">
        <v>166</v>
      </c>
      <c r="F89" s="144">
        <v>200</v>
      </c>
      <c r="G89" s="137">
        <v>3000</v>
      </c>
    </row>
    <row r="90" spans="1:8" ht="31.5">
      <c r="A90" s="67" t="s">
        <v>96</v>
      </c>
      <c r="B90" s="144"/>
      <c r="C90" s="136"/>
      <c r="D90" s="136"/>
      <c r="E90" s="136"/>
      <c r="F90" s="144"/>
      <c r="G90" s="137"/>
    </row>
    <row r="91" spans="1:8" ht="15.75">
      <c r="A91" s="61" t="s">
        <v>113</v>
      </c>
      <c r="B91" s="3"/>
      <c r="C91" s="10"/>
      <c r="D91" s="10"/>
      <c r="E91" s="10"/>
      <c r="F91" s="3"/>
      <c r="G91" s="15">
        <v>8917624.5</v>
      </c>
      <c r="H91" s="17"/>
    </row>
    <row r="92" spans="1:8">
      <c r="G92" s="14"/>
    </row>
    <row r="93" spans="1:8">
      <c r="G93" s="17"/>
    </row>
    <row r="94" spans="1:8">
      <c r="G94" s="17"/>
    </row>
  </sheetData>
  <mergeCells count="170">
    <mergeCell ref="G17:G18"/>
    <mergeCell ref="B19:B20"/>
    <mergeCell ref="C19:C20"/>
    <mergeCell ref="F21:F22"/>
    <mergeCell ref="G27:G28"/>
    <mergeCell ref="B27:B28"/>
    <mergeCell ref="G21:G22"/>
    <mergeCell ref="G19:G20"/>
    <mergeCell ref="C21:C22"/>
    <mergeCell ref="D21:D22"/>
    <mergeCell ref="A1:G1"/>
    <mergeCell ref="C14:C15"/>
    <mergeCell ref="A6:G6"/>
    <mergeCell ref="A5:G5"/>
    <mergeCell ref="A4:G4"/>
    <mergeCell ref="A2:G2"/>
    <mergeCell ref="A3:G3"/>
    <mergeCell ref="D14:D15"/>
    <mergeCell ref="E14:E15"/>
    <mergeCell ref="F14:F15"/>
    <mergeCell ref="A8:G8"/>
    <mergeCell ref="B14:B15"/>
    <mergeCell ref="G14:G15"/>
    <mergeCell ref="C43:C44"/>
    <mergeCell ref="D30:D31"/>
    <mergeCell ref="C38:C39"/>
    <mergeCell ref="C32:C33"/>
    <mergeCell ref="C34:C35"/>
    <mergeCell ref="B21:B22"/>
    <mergeCell ref="F17:F18"/>
    <mergeCell ref="E17:E18"/>
    <mergeCell ref="E21:E22"/>
    <mergeCell ref="E27:E28"/>
    <mergeCell ref="F27:F28"/>
    <mergeCell ref="F19:F20"/>
    <mergeCell ref="E19:E20"/>
    <mergeCell ref="C17:C18"/>
    <mergeCell ref="B17:B18"/>
    <mergeCell ref="C27:C28"/>
    <mergeCell ref="D27:D28"/>
    <mergeCell ref="D17:D18"/>
    <mergeCell ref="D19:D20"/>
    <mergeCell ref="E34:E35"/>
    <mergeCell ref="G62:G63"/>
    <mergeCell ref="F62:F63"/>
    <mergeCell ref="E62:E63"/>
    <mergeCell ref="E30:E31"/>
    <mergeCell ref="F30:F31"/>
    <mergeCell ref="F56:F57"/>
    <mergeCell ref="F58:F59"/>
    <mergeCell ref="G32:G33"/>
    <mergeCell ref="G34:G35"/>
    <mergeCell ref="F32:F33"/>
    <mergeCell ref="G38:G39"/>
    <mergeCell ref="G30:G31"/>
    <mergeCell ref="G43:G44"/>
    <mergeCell ref="F43:F44"/>
    <mergeCell ref="G58:G59"/>
    <mergeCell ref="G56:G57"/>
    <mergeCell ref="E32:E33"/>
    <mergeCell ref="E38:E39"/>
    <mergeCell ref="F38:F39"/>
    <mergeCell ref="F34:F35"/>
    <mergeCell ref="B58:B59"/>
    <mergeCell ref="C58:C59"/>
    <mergeCell ref="C62:C63"/>
    <mergeCell ref="B62:B63"/>
    <mergeCell ref="B56:B57"/>
    <mergeCell ref="D56:D57"/>
    <mergeCell ref="E56:E57"/>
    <mergeCell ref="D58:D59"/>
    <mergeCell ref="C56:C57"/>
    <mergeCell ref="D62:D63"/>
    <mergeCell ref="E58:E59"/>
    <mergeCell ref="F89:F90"/>
    <mergeCell ref="G89:G90"/>
    <mergeCell ref="E89:E90"/>
    <mergeCell ref="B89:B90"/>
    <mergeCell ref="C89:C90"/>
    <mergeCell ref="D89:D90"/>
    <mergeCell ref="C68:C69"/>
    <mergeCell ref="C70:C71"/>
    <mergeCell ref="E70:E71"/>
    <mergeCell ref="G70:G71"/>
    <mergeCell ref="E68:E69"/>
    <mergeCell ref="F68:F69"/>
    <mergeCell ref="D72:D73"/>
    <mergeCell ref="G68:G69"/>
    <mergeCell ref="D68:D69"/>
    <mergeCell ref="D70:D71"/>
    <mergeCell ref="B72:B73"/>
    <mergeCell ref="B70:B71"/>
    <mergeCell ref="C72:C73"/>
    <mergeCell ref="G76:G77"/>
    <mergeCell ref="F76:F77"/>
    <mergeCell ref="E76:E77"/>
    <mergeCell ref="D76:D77"/>
    <mergeCell ref="C76:C77"/>
    <mergeCell ref="D85:D86"/>
    <mergeCell ref="B85:B86"/>
    <mergeCell ref="C85:C86"/>
    <mergeCell ref="G85:G86"/>
    <mergeCell ref="F85:F86"/>
    <mergeCell ref="E85:E86"/>
    <mergeCell ref="G24:G25"/>
    <mergeCell ref="F24:F25"/>
    <mergeCell ref="E24:E25"/>
    <mergeCell ref="D24:D25"/>
    <mergeCell ref="C24:C25"/>
    <mergeCell ref="B24:B25"/>
    <mergeCell ref="B83:B84"/>
    <mergeCell ref="C83:C84"/>
    <mergeCell ref="D83:D84"/>
    <mergeCell ref="G83:G84"/>
    <mergeCell ref="F83:F84"/>
    <mergeCell ref="E83:E84"/>
    <mergeCell ref="B76:B77"/>
    <mergeCell ref="E72:E73"/>
    <mergeCell ref="B68:B69"/>
    <mergeCell ref="F70:F71"/>
    <mergeCell ref="F72:F73"/>
    <mergeCell ref="G72:G73"/>
    <mergeCell ref="A9:G9"/>
    <mergeCell ref="E47:E48"/>
    <mergeCell ref="F47:F48"/>
    <mergeCell ref="G47:G48"/>
    <mergeCell ref="B47:B48"/>
    <mergeCell ref="C47:C48"/>
    <mergeCell ref="D47:D48"/>
    <mergeCell ref="B49:B50"/>
    <mergeCell ref="C49:C50"/>
    <mergeCell ref="D49:D50"/>
    <mergeCell ref="E49:E50"/>
    <mergeCell ref="F49:F50"/>
    <mergeCell ref="G49:G50"/>
    <mergeCell ref="E43:E44"/>
    <mergeCell ref="D43:D44"/>
    <mergeCell ref="B30:B31"/>
    <mergeCell ref="C30:C31"/>
    <mergeCell ref="B43:B44"/>
    <mergeCell ref="D34:D35"/>
    <mergeCell ref="D38:D39"/>
    <mergeCell ref="B38:B39"/>
    <mergeCell ref="B32:B33"/>
    <mergeCell ref="B34:B35"/>
    <mergeCell ref="D32:D33"/>
    <mergeCell ref="B81:B82"/>
    <mergeCell ref="C81:C82"/>
    <mergeCell ref="D81:D82"/>
    <mergeCell ref="E81:E82"/>
    <mergeCell ref="F81:F82"/>
    <mergeCell ref="G81:G82"/>
    <mergeCell ref="B53:B54"/>
    <mergeCell ref="C53:C54"/>
    <mergeCell ref="D53:D54"/>
    <mergeCell ref="E53:E54"/>
    <mergeCell ref="F53:F54"/>
    <mergeCell ref="G53:G54"/>
    <mergeCell ref="B79:B80"/>
    <mergeCell ref="C79:C80"/>
    <mergeCell ref="D79:D80"/>
    <mergeCell ref="E79:E80"/>
    <mergeCell ref="F79:F80"/>
    <mergeCell ref="G79:G80"/>
    <mergeCell ref="B74:B75"/>
    <mergeCell ref="C74:C75"/>
    <mergeCell ref="D74:D75"/>
    <mergeCell ref="E74:E75"/>
    <mergeCell ref="F74:F75"/>
    <mergeCell ref="G74:G75"/>
  </mergeCells>
  <phoneticPr fontId="7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  <rowBreaks count="4" manualBreakCount="4">
    <brk id="18" max="16383" man="1"/>
    <brk id="35" max="16383" man="1"/>
    <brk id="63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Приложение 1</vt:lpstr>
      <vt:lpstr>Приложение 2</vt:lpstr>
      <vt:lpstr>Приложение 3</vt:lpstr>
      <vt:lpstr>Приложение 4</vt:lpstr>
      <vt:lpstr>Приложение5</vt:lpstr>
      <vt:lpstr>Приложение 6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2019-01-10T12:12:58Z</cp:lastPrinted>
  <dcterms:created xsi:type="dcterms:W3CDTF">2016-06-27T10:52:24Z</dcterms:created>
  <dcterms:modified xsi:type="dcterms:W3CDTF">2019-01-10T12:13:23Z</dcterms:modified>
</cp:coreProperties>
</file>