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895" yWindow="15" windowWidth="13920" windowHeight="12765" activeTab="5"/>
  </bookViews>
  <sheets>
    <sheet name="Приложение 1" sheetId="2" r:id="rId1"/>
    <sheet name="Приложение 2" sheetId="1" r:id="rId2"/>
    <sheet name="Приложение 3" sheetId="15" r:id="rId3"/>
    <sheet name="Приложение 4" sheetId="16" r:id="rId4"/>
    <sheet name="Приложение 5" sheetId="8" r:id="rId5"/>
    <sheet name="Приложение 6" sheetId="9" r:id="rId6"/>
    <sheet name="Приложение 7" sheetId="17" r:id="rId7"/>
    <sheet name="Приложение 8" sheetId="23" r:id="rId8"/>
    <sheet name="Приложение 9" sheetId="22" r:id="rId9"/>
    <sheet name="Приложение 10" sheetId="19" r:id="rId10"/>
    <sheet name="Приложение 11" sheetId="13" r:id="rId11"/>
  </sheets>
  <definedNames>
    <definedName name="_xlnm.Print_Area" localSheetId="1">'Приложение 2'!$A$1:$E$50</definedName>
    <definedName name="_xlnm.Print_Area" localSheetId="2">'Приложение 3'!$A$1:$B$31</definedName>
    <definedName name="_xlnm.Print_Area" localSheetId="3">'Приложение 4'!$A$1:$E$21</definedName>
  </definedNames>
  <calcPr calcId="124519"/>
</workbook>
</file>

<file path=xl/calcChain.xml><?xml version="1.0" encoding="utf-8"?>
<calcChain xmlns="http://schemas.openxmlformats.org/spreadsheetml/2006/main">
  <c r="G65" i="9"/>
  <c r="F47" i="1"/>
  <c r="G39" i="17"/>
  <c r="G29" l="1"/>
  <c r="G42" i="23"/>
  <c r="H42" l="1"/>
  <c r="G58" i="17"/>
  <c r="G47"/>
  <c r="C13" i="22" l="1"/>
  <c r="D13"/>
  <c r="E32" i="1"/>
  <c r="D32"/>
  <c r="E14"/>
  <c r="D14"/>
  <c r="C14"/>
  <c r="D84" i="9" l="1"/>
  <c r="D82"/>
  <c r="G46" i="17"/>
  <c r="G87"/>
  <c r="G55"/>
  <c r="C47" i="1" l="1"/>
  <c r="F72" i="9"/>
  <c r="F70"/>
  <c r="E72"/>
  <c r="E70"/>
  <c r="D72"/>
  <c r="D70"/>
  <c r="D68"/>
  <c r="H70" i="23"/>
  <c r="G70"/>
  <c r="D48" i="1"/>
  <c r="D47" s="1"/>
  <c r="E48"/>
  <c r="E47" s="1"/>
  <c r="D37"/>
  <c r="E37"/>
  <c r="C37"/>
  <c r="D66" i="9" l="1"/>
  <c r="C14" i="22"/>
  <c r="B13"/>
  <c r="F15" i="9"/>
  <c r="F17"/>
  <c r="F21"/>
  <c r="F24"/>
  <c r="F26"/>
  <c r="F28"/>
  <c r="F34"/>
  <c r="F33" s="1"/>
  <c r="F31"/>
  <c r="F30" s="1"/>
  <c r="F38"/>
  <c r="F37" s="1"/>
  <c r="F36" s="1"/>
  <c r="F42"/>
  <c r="F41" s="1"/>
  <c r="F45"/>
  <c r="F44" s="1"/>
  <c r="F49"/>
  <c r="F48" s="1"/>
  <c r="F52"/>
  <c r="F54"/>
  <c r="F56"/>
  <c r="F63"/>
  <c r="F62" s="1"/>
  <c r="F76"/>
  <c r="F75" s="1"/>
  <c r="E76"/>
  <c r="E75" s="1"/>
  <c r="E63"/>
  <c r="E62" s="1"/>
  <c r="E56"/>
  <c r="E54"/>
  <c r="E52"/>
  <c r="E49"/>
  <c r="E48" s="1"/>
  <c r="E45"/>
  <c r="E44" s="1"/>
  <c r="E42"/>
  <c r="E41" s="1"/>
  <c r="E38"/>
  <c r="E37" s="1"/>
  <c r="E36" s="1"/>
  <c r="E34"/>
  <c r="E33" s="1"/>
  <c r="E31"/>
  <c r="E30" s="1"/>
  <c r="E28"/>
  <c r="E26"/>
  <c r="E24"/>
  <c r="E21"/>
  <c r="E17"/>
  <c r="E15"/>
  <c r="D63"/>
  <c r="D62" s="1"/>
  <c r="F65"/>
  <c r="E65"/>
  <c r="D78"/>
  <c r="D76"/>
  <c r="D60"/>
  <c r="D58"/>
  <c r="D56"/>
  <c r="D54"/>
  <c r="D52"/>
  <c r="D49"/>
  <c r="D48" s="1"/>
  <c r="D45"/>
  <c r="D44" s="1"/>
  <c r="D42"/>
  <c r="D41" s="1"/>
  <c r="D38"/>
  <c r="D37" s="1"/>
  <c r="D36" s="1"/>
  <c r="D34"/>
  <c r="D33" s="1"/>
  <c r="D31"/>
  <c r="D30" s="1"/>
  <c r="D28"/>
  <c r="D26"/>
  <c r="D24"/>
  <c r="D21"/>
  <c r="D19"/>
  <c r="D17"/>
  <c r="D15"/>
  <c r="H14" i="23"/>
  <c r="G14"/>
  <c r="H17"/>
  <c r="G17"/>
  <c r="H24"/>
  <c r="G24"/>
  <c r="H27"/>
  <c r="G27"/>
  <c r="H35"/>
  <c r="H34" s="1"/>
  <c r="G35"/>
  <c r="G34" s="1"/>
  <c r="H39"/>
  <c r="H38" s="1"/>
  <c r="G39"/>
  <c r="G38" s="1"/>
  <c r="H53"/>
  <c r="H52" s="1"/>
  <c r="G53"/>
  <c r="G52" s="1"/>
  <c r="H58"/>
  <c r="H57" s="1"/>
  <c r="G58"/>
  <c r="G57" s="1"/>
  <c r="H61"/>
  <c r="H63"/>
  <c r="H62" s="1"/>
  <c r="G63"/>
  <c r="H75"/>
  <c r="G76"/>
  <c r="G75" s="1"/>
  <c r="H76"/>
  <c r="H47"/>
  <c r="H46" s="1"/>
  <c r="G47"/>
  <c r="G46" s="1"/>
  <c r="G13" i="17"/>
  <c r="G16"/>
  <c r="G23"/>
  <c r="G26"/>
  <c r="G38"/>
  <c r="G43"/>
  <c r="G42" s="1"/>
  <c r="G54"/>
  <c r="G66"/>
  <c r="G65" s="1"/>
  <c r="D75" i="9" l="1"/>
  <c r="D74" s="1"/>
  <c r="D23"/>
  <c r="G61" i="23"/>
  <c r="G56" s="1"/>
  <c r="G62"/>
  <c r="G13"/>
  <c r="G12" s="1"/>
  <c r="H13"/>
  <c r="H12" s="1"/>
  <c r="G12" i="17"/>
  <c r="G11" s="1"/>
  <c r="F74" i="9"/>
  <c r="D65"/>
  <c r="H56" i="23"/>
  <c r="F51" i="9"/>
  <c r="F47" s="1"/>
  <c r="D51"/>
  <c r="D14"/>
  <c r="D40"/>
  <c r="F23"/>
  <c r="F14"/>
  <c r="D14" i="22"/>
  <c r="F40" i="9"/>
  <c r="E74"/>
  <c r="E51"/>
  <c r="E47" s="1"/>
  <c r="E40"/>
  <c r="E23"/>
  <c r="E14"/>
  <c r="B14" i="22"/>
  <c r="D45" i="1"/>
  <c r="E45"/>
  <c r="D43"/>
  <c r="D42" s="1"/>
  <c r="E43"/>
  <c r="E42" s="1"/>
  <c r="C43"/>
  <c r="D40"/>
  <c r="D39" s="1"/>
  <c r="E40"/>
  <c r="E39" s="1"/>
  <c r="D34"/>
  <c r="E35"/>
  <c r="E34" s="1"/>
  <c r="C35"/>
  <c r="C34" s="1"/>
  <c r="C33" s="1"/>
  <c r="C32" s="1"/>
  <c r="D13"/>
  <c r="E13"/>
  <c r="C13"/>
  <c r="E18"/>
  <c r="D18"/>
  <c r="C18"/>
  <c r="D26"/>
  <c r="D25" s="1"/>
  <c r="E26"/>
  <c r="E25" s="1"/>
  <c r="C26"/>
  <c r="C25" s="1"/>
  <c r="C28"/>
  <c r="D28"/>
  <c r="E28"/>
  <c r="E21"/>
  <c r="D21"/>
  <c r="C21"/>
  <c r="E23"/>
  <c r="D23"/>
  <c r="C23"/>
  <c r="E29"/>
  <c r="D29"/>
  <c r="C29"/>
  <c r="D13" i="9" l="1"/>
  <c r="F13"/>
  <c r="F12" s="1"/>
  <c r="F92" s="1"/>
  <c r="E18" i="16" s="1"/>
  <c r="D47" i="9"/>
  <c r="C42" i="1"/>
  <c r="D20"/>
  <c r="E20"/>
  <c r="E17" s="1"/>
  <c r="E12" s="1"/>
  <c r="C20"/>
  <c r="C17" s="1"/>
  <c r="C12" s="1"/>
  <c r="D17"/>
  <c r="D12" s="1"/>
  <c r="D33"/>
  <c r="E13" i="9"/>
  <c r="E12" s="1"/>
  <c r="E92" s="1"/>
  <c r="D18" i="16" s="1"/>
  <c r="E16" i="8" s="1"/>
  <c r="H79" i="23"/>
  <c r="G79"/>
  <c r="E33" i="1"/>
  <c r="D12" i="9" l="1"/>
  <c r="D50" i="1"/>
  <c r="C50"/>
  <c r="E50"/>
  <c r="G97" i="17"/>
  <c r="G96" s="1"/>
  <c r="G71"/>
  <c r="G70" s="1"/>
  <c r="D92" i="9" l="1"/>
  <c r="G12"/>
  <c r="G76" i="17"/>
  <c r="G75" s="1"/>
  <c r="G74" s="1"/>
  <c r="G69" s="1"/>
  <c r="G100" s="1"/>
  <c r="C14" i="16" l="1"/>
  <c r="D15" i="8" s="1"/>
  <c r="D14" i="16"/>
  <c r="D17" s="1"/>
  <c r="E14"/>
  <c r="D16" l="1"/>
  <c r="D15"/>
  <c r="E15" i="8"/>
  <c r="C17" i="16"/>
  <c r="C16"/>
  <c r="C15"/>
  <c r="E16"/>
  <c r="E15"/>
  <c r="F15" i="8"/>
  <c r="E17" i="16"/>
  <c r="E19"/>
  <c r="E20"/>
  <c r="F16" i="8"/>
  <c r="C18" i="16"/>
  <c r="E12"/>
  <c r="E13" s="1"/>
  <c r="E21"/>
  <c r="C20" l="1"/>
  <c r="C12"/>
  <c r="C13" s="1"/>
  <c r="D20"/>
  <c r="D12"/>
  <c r="D13" s="1"/>
  <c r="D21"/>
  <c r="D19"/>
  <c r="E14" i="8"/>
  <c r="F14"/>
  <c r="D16"/>
  <c r="D14" s="1"/>
  <c r="C19" i="16"/>
  <c r="C21"/>
</calcChain>
</file>

<file path=xl/sharedStrings.xml><?xml version="1.0" encoding="utf-8"?>
<sst xmlns="http://schemas.openxmlformats.org/spreadsheetml/2006/main" count="845" uniqueCount="345">
  <si>
    <t>Код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</si>
  <si>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</si>
  <si>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</si>
  <si>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</si>
  <si>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</si>
  <si>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</si>
  <si>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</si>
  <si>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</si>
  <si>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</si>
  <si>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</si>
  <si>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</si>
  <si>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</si>
  <si>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</si>
  <si>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</si>
  <si>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</si>
  <si>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</si>
  <si>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</si>
  <si>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</si>
  <si>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</si>
  <si>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</si>
  <si>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</si>
  <si>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</si>
  <si>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</si>
  <si>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</si>
  <si>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000 2 00 00000 00 0000 000</t>
  </si>
  <si>
    <t>БЕЗВОЗМЕЗДНЫЕ ПОСТУПЛЕНИЯ</t>
  </si>
  <si>
    <t>000 2 02 00000 00 0000 000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</si>
  <si>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</si>
  <si>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</si>
  <si>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</si>
  <si>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</si>
  <si>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</si>
  <si>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</si>
  <si>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Наименование дохода</t>
  </si>
  <si>
    <t>Нормативы распределения</t>
  </si>
  <si>
    <t>Прочие неналоговые доходы бюджетов сельских поселений</t>
  </si>
  <si>
    <t>Невыясненные поступления, зачисляемые в бюджеты сельских поселений</t>
  </si>
  <si>
    <t>Единый сельскохозяйственный налог</t>
  </si>
  <si>
    <t>(в процентах)</t>
  </si>
  <si>
    <t>Приложение №1</t>
  </si>
  <si>
    <t>Сабиновского  сельского поселения</t>
  </si>
  <si>
    <t>Приложение №2</t>
  </si>
  <si>
    <t>Приложение №3</t>
  </si>
  <si>
    <t>Наименование</t>
  </si>
  <si>
    <t>Приложение №4</t>
  </si>
  <si>
    <t>Приложение №5</t>
  </si>
  <si>
    <t>Приложение №6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</si>
  <si>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</si>
  <si>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</si>
  <si>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</si>
  <si>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</si>
  <si>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</si>
  <si>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</si>
  <si>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</si>
  <si>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и автономных учреждений)</t>
  </si>
  <si>
    <t>914 1 17 01050 10 0000 180</t>
  </si>
  <si>
    <t>Невыясненные поступления,  зачисляемые в бюджеты сельских поселений</t>
  </si>
  <si>
    <t>914 1 17 05050 10 0000 180</t>
  </si>
  <si>
    <t>Возврат остатков субсидий, субвенций и иных межбюджетных трансфертов, имеющих целевое назначение, прошлых лет, из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</si>
  <si>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</si>
  <si>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Код классификации доходов бюджетов Российской Федерации, код главного администратора доходов</t>
  </si>
  <si>
    <t>Приложение №7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</si>
  <si>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</si>
  <si>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</si>
  <si>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</si>
  <si>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</si>
  <si>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</si>
  <si>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</si>
  <si>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</si>
  <si>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</si>
  <si>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</si>
  <si>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</si>
  <si>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</si>
  <si>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</si>
  <si>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</si>
  <si>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</si>
  <si>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</si>
  <si>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</si>
  <si>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</si>
  <si>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</si>
  <si>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</si>
  <si>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</si>
  <si>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</si>
  <si>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</si>
  <si>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</si>
  <si>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</si>
  <si>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</si>
  <si>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</si>
  <si>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</si>
  <si>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</si>
  <si>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</si>
  <si>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</si>
  <si>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</si>
  <si>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</si>
  <si>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</si>
  <si>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</si>
  <si>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</si>
  <si>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высшего должностного лица Сабиновского сельского поселения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</si>
  <si>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</si>
  <si>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</si>
  <si>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(Закупка товаров, работ и услуг государственных (муниципальных) нужд)</t>
  </si>
  <si>
    <t>(Иные бюджетные ассигнования)</t>
  </si>
  <si>
    <t>Другие общегосударственные вопросы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</si>
  <si>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</si>
  <si>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</si>
  <si>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Обеспечение пожарной безопасности</t>
  </si>
  <si>
    <t>Обеспечение мероприятий в сфере национальной безопасности и правоохранительной деятельности</t>
  </si>
  <si>
    <t>Благоустройство</t>
  </si>
  <si>
    <t xml:space="preserve">Выполнение работ по организации освещения населенных пунктов Сабиновского сельского поселения </t>
  </si>
  <si>
    <t>Пенсионное обеспечение</t>
  </si>
  <si>
    <t xml:space="preserve">Доплата к пенсиям муниципальных служащих администрации Сабиновского сельского поселения </t>
  </si>
  <si>
    <t>(Социальное обеспечение и иные выплаты населению)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</si>
  <si>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</si>
  <si>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</si>
  <si>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Культура</t>
  </si>
  <si>
    <t xml:space="preserve">Дворцы и дома культуры, другие учреждения культуры  </t>
  </si>
  <si>
    <t>Обеспечение мероприятий в сфере культуры, организация культурного досуга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</si>
  <si>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</si>
  <si>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</si>
  <si>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</si>
  <si>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№8</t>
  </si>
  <si>
    <t>Раздел</t>
  </si>
  <si>
    <t>Код глав-ного распо-ряди-теля</t>
  </si>
  <si>
    <t>01</t>
  </si>
  <si>
    <t>00</t>
  </si>
  <si>
    <t>02</t>
  </si>
  <si>
    <t>04</t>
  </si>
  <si>
    <t>05</t>
  </si>
  <si>
    <t>03</t>
  </si>
  <si>
    <t>07</t>
  </si>
  <si>
    <t>08</t>
  </si>
  <si>
    <t>Вид долгового обязательства</t>
  </si>
  <si>
    <t>Сумма  (тыс. руб.)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</si>
  <si>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</si>
  <si>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</si>
  <si>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</si>
  <si>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</si>
  <si>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</si>
  <si>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</si>
  <si>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>Общий объём заимствований, направленных на погашение долга</t>
  </si>
  <si>
    <t>Цель гарантирования</t>
  </si>
  <si>
    <t xml:space="preserve">очередной финансовый  год 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</si>
  <si>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</si>
  <si>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</si>
  <si>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</si>
  <si>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</si>
  <si>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Сумма гарантирования (тыс.руб.)</t>
  </si>
  <si>
    <t>Наименование принципала</t>
  </si>
  <si>
    <t>№ п/п</t>
  </si>
  <si>
    <t>Объем бюджетных    ассигнований на   исполнение гарантий по возможным гарантийным случаям в очередном финансовом  году (тыс.руб.)</t>
  </si>
  <si>
    <t>За счет источников внутреннего финансирования дефицита местного бюджета</t>
  </si>
  <si>
    <t>Исполнение муниципальных гарантий 
Сабиновского сельского поселения Лежневского муниципального района Ивановской области</t>
  </si>
  <si>
    <t>2019 год</t>
  </si>
  <si>
    <t>Приложение №9</t>
  </si>
  <si>
    <t>Приложение №10</t>
  </si>
  <si>
    <t>Членские взносы в Совет муниципальных образований Ивановской области</t>
  </si>
  <si>
    <t>Содержание и обслуживание имущества казны Сабиновского сельского поселения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</si>
  <si>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</si>
  <si>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 xml:space="preserve"> (Межбюджетные трансферты)</t>
  </si>
  <si>
    <t>06</t>
  </si>
  <si>
    <t>Под раз дел</t>
  </si>
  <si>
    <t>Обеспечение мероприятий по благоустройству Сабиновского сельского поселения</t>
  </si>
  <si>
    <t>Обеспечение мероприятий в области молодёжной политики</t>
  </si>
  <si>
    <t>Обеспечение мероприятий в физической культуры и спорта</t>
  </si>
  <si>
    <t>Обеспечение иных расходов на выполнение функций по общегосударственным вопросам</t>
  </si>
  <si>
    <t>-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</si>
  <si>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</si>
  <si>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</si>
  <si>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</si>
  <si>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</si>
  <si>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</si>
  <si>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2020 год</t>
  </si>
  <si>
    <t>Подпрограмма "Безопасность поселения"</t>
  </si>
  <si>
    <t>Подпрограмма "Культура, молодёжная политика и спорт"</t>
  </si>
  <si>
    <t>0110102000</t>
  </si>
  <si>
    <t>0110104000</t>
  </si>
  <si>
    <t>0120127000</t>
  </si>
  <si>
    <t>0130122300</t>
  </si>
  <si>
    <t>0130222400</t>
  </si>
  <si>
    <t>0140100250</t>
  </si>
  <si>
    <t>0110497030</t>
  </si>
  <si>
    <t>0110229630</t>
  </si>
  <si>
    <t>0110222200</t>
  </si>
  <si>
    <t>0110229640</t>
  </si>
  <si>
    <t>0110570020</t>
  </si>
  <si>
    <t>0140200260</t>
  </si>
  <si>
    <t>0140280340</t>
  </si>
  <si>
    <t>01402S0340</t>
  </si>
  <si>
    <t>0140300280</t>
  </si>
  <si>
    <t xml:space="preserve">Нормативы  отчислений  доходов </t>
  </si>
  <si>
    <t>182 1 05 03010 01 0000 110</t>
  </si>
  <si>
    <t>000 1 01 00000 00 0000 000</t>
  </si>
  <si>
    <t>НАЛОГИ НА ПРИБЫЛЬ, ДОХОДЫ</t>
  </si>
  <si>
    <t>000 1 06 00000 00 0000 000</t>
  </si>
  <si>
    <t>000 1 06 01000 00 0000 110</t>
  </si>
  <si>
    <t>000 1 06 06000 00 0000 110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</si>
  <si>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</si>
  <si>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</si>
  <si>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Земельный налог с организаций</t>
  </si>
  <si>
    <t>000 1 06 06040 00 0000 110</t>
  </si>
  <si>
    <t>000 1 06 06030 00 0000 110</t>
  </si>
  <si>
    <t>Земельный налог с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</si>
  <si>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</si>
  <si>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000 1 11 05030 00 0000 120</t>
  </si>
  <si>
    <t>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</si>
  <si>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</si>
  <si>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</si>
  <si>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</si>
  <si>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</si>
  <si>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</si>
  <si>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</si>
  <si>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</si>
  <si>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</si>
  <si>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Основное мероприятие «Передача части полномочий Сабиновского сельского поселения по решению вопросов местного значения»</t>
  </si>
  <si>
    <t>Основное мероприятие «Осуществление других общегосударственных вопросов»</t>
  </si>
  <si>
    <t>Подпрограмма «Муниципальное управление»</t>
  </si>
  <si>
    <t>Основное мероприятие «Обеспечение деятельности органов местного самоуправления»</t>
  </si>
  <si>
    <t>Муниципальная программа «Развитие территории Сабиновского сельского поселения на 2018 -2020гг.»</t>
  </si>
  <si>
    <t>0110000000</t>
  </si>
  <si>
    <t>0110100000</t>
  </si>
  <si>
    <t>0110400000</t>
  </si>
  <si>
    <t>0110200000</t>
  </si>
  <si>
    <t>Непрограммные направления деятельности администрации Сабиновского сельского поселения</t>
  </si>
  <si>
    <t>4100000000</t>
  </si>
  <si>
    <t>Иные непрограммные направления деятельности администрации Сабиновского сельского поселения</t>
  </si>
  <si>
    <t>4190000000</t>
  </si>
  <si>
    <t>4190051180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</si>
  <si>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</si>
  <si>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4190051200</t>
  </si>
  <si>
    <t>Основное мероприятие «Меры социальной помощи и поддержки отдельных категорий населения Сабиновского сельского поселения»</t>
  </si>
  <si>
    <t>0110500000</t>
  </si>
  <si>
    <t>Основное мероприятие «Обеспечение пожарной безопасности»</t>
  </si>
  <si>
    <t>0120000000</t>
  </si>
  <si>
    <t>0120100000</t>
  </si>
  <si>
    <t>Подпрограмма «Благоустройство территории»</t>
  </si>
  <si>
    <t>0130000000</t>
  </si>
  <si>
    <t>Основное мероприятие «Организация освещения населённых пунктов»</t>
  </si>
  <si>
    <t>0130100000</t>
  </si>
  <si>
    <t>Основное мероприятие «Благоустройство населённых пунктов Сабиновского сельского поселения»</t>
  </si>
  <si>
    <t>0130200000</t>
  </si>
  <si>
    <t>0140000000</t>
  </si>
  <si>
    <t>Основное мероприятие «Обеспечение мероприятий в области молодёжной политики»</t>
  </si>
  <si>
    <t>0140100000</t>
  </si>
  <si>
    <t>Основное мероприятие «Обеспечение мероприятий в сфере культуры, организация культурного досуга»</t>
  </si>
  <si>
    <t>0140200000</t>
  </si>
  <si>
    <t>Основное мероприятие «Обеспечение мероприятий в области физической культуры и спорта»</t>
  </si>
  <si>
    <t>0140300000</t>
  </si>
  <si>
    <t>Основное мероприятие «Осуществление переданных полномочий по библиотечному обслуживанию»</t>
  </si>
  <si>
    <t>0140400000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</si>
  <si>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</si>
  <si>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0140496021</t>
  </si>
  <si>
    <t>Библиотеки</t>
  </si>
  <si>
    <t>10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</si>
  <si>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</si>
  <si>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</si>
  <si>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 решению Совета</t>
  </si>
  <si>
    <t>Итого:</t>
  </si>
  <si>
    <t>Приложение №11</t>
  </si>
  <si>
    <t>ОБРАЗОВАНИЕ</t>
  </si>
  <si>
    <t>СОЦИАЛЬНАЯ ПОЛИТИКА</t>
  </si>
  <si>
    <t>КУЛЬТУРА, КИНЕМАТОГРАФИЯ</t>
  </si>
  <si>
    <t>ФИЗИЧЕСКАЯ КУЛЬТУРА И СПОРТ</t>
  </si>
  <si>
    <t>11</t>
  </si>
  <si>
    <t>ЖИЛИЩНО-КОММУНАЛЬНОЕ ХОЗЯЙСТВО</t>
  </si>
  <si>
    <t>НАЦИОНАЛЬНАЯ БЕЗОПАСНОСТЬ И ПРАВООХРАНИТЕЛЬНАЯ ДЕЯТЕЛЬНОСТЬ</t>
  </si>
  <si>
    <t>НАЦИОНАЛЬНАЯ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</si>
  <si>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</si>
  <si>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</si>
  <si>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</si>
  <si>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Перечень и коды главных администраторов доходов бюджета
Сабиновского сельского поселения на  2018 год  и плановый период 2019 и 2020 годов</t>
  </si>
  <si>
    <t>По осуществлению контроля за исполнением бюджета Сабиновского сельского поселения</t>
  </si>
  <si>
    <t>Дотации бюджетам на поддержку мер по обеспечению сбалансированности бюджетов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</si>
  <si>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</si>
  <si>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</si>
  <si>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</si>
  <si>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0140480340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</si>
  <si>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</si>
  <si>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01404S0340</t>
  </si>
  <si>
    <t>4190096055</t>
  </si>
  <si>
    <t>Организация в границах поселения водоснабжения населения</t>
  </si>
  <si>
    <t>Коммунальное хозяйство</t>
  </si>
  <si>
    <t>НАЦИОНАЛЬНАЯ ЭКОНОМИКА</t>
  </si>
  <si>
    <t>Дорожное хозяйство (дорожные фонды)</t>
  </si>
  <si>
    <t>09</t>
  </si>
  <si>
    <t>4190096011</t>
  </si>
  <si>
    <t>4190096012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</si>
  <si>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</si>
  <si>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Осуществление дорожной деятельности в отношении автомобильных дорог местного значения в границах населенных пунктов</t>
  </si>
  <si>
    <t>0100000000</t>
  </si>
  <si>
    <t>Доходы  бюджета Сабиновского сельского поселения по кодам классификации доходов бюджетов на 2019 год и на плановый период 2020 и 2021 годов</t>
  </si>
  <si>
    <t>Налог на доходы физических лиц с доходов, полученныхфизичискими лицами в соответствии со статьей 228 Налогового кодекса Российской Федерации</t>
  </si>
  <si>
    <t>182 1 01 02030 01 0000 110</t>
  </si>
  <si>
    <t>2021 год</t>
  </si>
  <si>
    <t>в бюджет Сабиновского сельского поселения на 2019 год и на плановый период</t>
  </si>
  <si>
    <t>2020 и 2021 годов.</t>
  </si>
  <si>
    <t>Источники внутреннего финансирования дефицита
бюджета  Сабиновского сельского поселения на 2019 год и плановый период 2020 и 2021 годов</t>
  </si>
  <si>
    <t>Перечень главных администраторов
источников внутреннего финансирования дефицита бюджета Сабиновского сельского поселения с указанием объемов администрируемых источников внутреннего финансирования дефицита бюджета  Сабиновского сельского поселения на 2019 год и плановый период 2020 и 2021 годов по кодам классификации источников финансирования дефицита бюджетов</t>
  </si>
  <si>
    <t>Распределение бюджетных ассигнований по  целевым статьям, группам видов расходов классификации  расходов бюджета Сабиновского сельского поселения на 2019 год и плановый период 2020 и 2021 годов</t>
  </si>
  <si>
    <t>Ведомственная структура расходов бюджета Сабиновского сельского поселения на 2019 год</t>
  </si>
  <si>
    <t>13</t>
  </si>
  <si>
    <t>Расходы на исполнение судебных актов</t>
  </si>
  <si>
    <t>4190096013</t>
  </si>
  <si>
    <t>Ведомственная структура расходов бюджета Сабиновского сельского поселения на плановый период 2020 и 2021 годов</t>
  </si>
  <si>
    <t>Межбюджетные трансферты, предоставляемые из бюджета Сабиновского сельского поселения в бюджет Лежневского муниципального района на 2019 год и плановый период 2020и 2021годов</t>
  </si>
  <si>
    <t>Программа муниципальных заимствований  Сабиновского сельского поселения на 2019 год и плановый период 2020 и 2021 годов</t>
  </si>
  <si>
    <t>Программа
муниципальных гарантий Сабиновского сельского поселения на 2019 год и плановый период 2020 и 2021 годов</t>
  </si>
  <si>
    <t>1.1. Перечень подлежащих предоставлению муниципальных гарантий Сабиновского сельского поселения на 2019  год и плановый период 2020 и 2021 годов</t>
  </si>
  <si>
    <t>1.2. Общий объем бюджетных ассигнований, предусмотренных на исполнение муниципальных гарантий Сабиновского сельского поселения  по возможным гарантийным случаям на 2019  год и плановый период 2020 и 2021годов</t>
  </si>
  <si>
    <t>914 2 02 15001 10 0000 150</t>
  </si>
  <si>
    <t xml:space="preserve">914 2 02 15002 10 0000 150 </t>
  </si>
  <si>
    <t xml:space="preserve">914 2 02 29999 10 0000 150 </t>
  </si>
  <si>
    <t>914 2 02 35118 10 0000 150</t>
  </si>
  <si>
    <t>914 2 02 35120 10 0000 150</t>
  </si>
  <si>
    <t>914 2 02 40014 10 0000 150</t>
  </si>
  <si>
    <t>914 2 19 60010 10 0000 150</t>
  </si>
  <si>
    <t>000 2 02 10000 00 0000 150</t>
  </si>
  <si>
    <t>000 2 02 15001 00 0000 150</t>
  </si>
  <si>
    <t>000 2 02 15002 00 0000 150</t>
  </si>
  <si>
    <t>914 2 02 15002 10 0000 150</t>
  </si>
  <si>
    <t>000 2 02 20000 00 0000 150</t>
  </si>
  <si>
    <t>000 2 02 29999 00 0000 150</t>
  </si>
  <si>
    <t>914 2 02 29999 10 0000 150</t>
  </si>
  <si>
    <t>000 2 02 30000 00 0000 150</t>
  </si>
  <si>
    <t>000 2 02 35118 00 0000 150</t>
  </si>
  <si>
    <t>000 2 02 35120 00 0000 150</t>
  </si>
  <si>
    <t>000 2 02 40000 00 0000 150</t>
  </si>
  <si>
    <t>000 2 02 40014 00 0000 150</t>
  </si>
  <si>
    <t>914 2 08 05000 10 0000 150</t>
  </si>
  <si>
    <t>Другие вопросы  в области национальной экономики</t>
  </si>
  <si>
    <t>12</t>
  </si>
  <si>
    <t>Обеспечение мероприятий по землеустройству и землепользованию</t>
  </si>
  <si>
    <t>Расходы на содержание мест захоронения</t>
  </si>
  <si>
    <t>4190096060</t>
  </si>
  <si>
    <t>4190096057</t>
  </si>
  <si>
    <t>от  «28» декабря 2018 г.  № 47</t>
  </si>
  <si>
    <t>от  «28» декабря 2018г.  № 47</t>
  </si>
  <si>
    <t>914 1 08 04020 01 1000 110</t>
  </si>
  <si>
    <t>Расходы на исполнение судебных актов                                      (Иные бюджетные ассигнования)</t>
  </si>
  <si>
    <t xml:space="preserve">  ( в ред. Решений №11 от 26.04.2019 г.)</t>
  </si>
  <si>
    <t>=</t>
  </si>
  <si>
    <t xml:space="preserve">                                      ( в ред. Решений №5 от 26.02.2019г.,№ 8 от 20.03.2019г.,№11от 26.04.2019 г.,№ 18 от 30.05.2019 г.)</t>
  </si>
  <si>
    <t>( в ред.Решения № 5 от 26.02.2019 г., № 11от 26.04.2019 г., № 18 от 30.05.2019 г.)</t>
  </si>
  <si>
    <t>( в ред.Решения № 5 от 26.02.2019 г.,№ 11 от 26.04.2019 г., № 18 от 30.05.2019 г.)</t>
  </si>
  <si>
    <t xml:space="preserve">                                      ( в ред. Решений №5 от 26.02.2019г.,№ 8 от 20.03.2019г., № 11 от 26.04.2019 г., № 18 от 30.05.2019 г.)</t>
  </si>
  <si>
    <t xml:space="preserve">                                      ( в ред. Решений №5 от 26.02.2019г.,№ 8 от 20.03.2019г.,№ 11 от 26.04.2019 г., № 18 от 30.05.2019 г.)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</si>
</sst>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&quot;р.&quot;"/>
  </numFmts>
  <fonts count="2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9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0" borderId="0"/>
    <xf numFmtId="0" fontId="9" fillId="0" borderId="0"/>
    <xf numFmtId="1" fontId="10" fillId="0" borderId="7">
      <alignment horizontal="center" vertical="center" wrapText="1" shrinkToFit="1"/>
    </xf>
    <xf numFmtId="0" fontId="11" fillId="0" borderId="0">
      <alignment vertical="center"/>
    </xf>
    <xf numFmtId="0" fontId="11" fillId="0" borderId="0">
      <alignment vertical="center"/>
    </xf>
    <xf numFmtId="0" fontId="9" fillId="0" borderId="0"/>
    <xf numFmtId="0" fontId="12" fillId="2" borderId="0">
      <alignment vertical="center"/>
    </xf>
    <xf numFmtId="0" fontId="13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vertical="center"/>
    </xf>
    <xf numFmtId="0" fontId="12" fillId="0" borderId="0">
      <alignment horizontal="center" vertical="center"/>
    </xf>
    <xf numFmtId="0" fontId="10" fillId="0" borderId="0">
      <alignment vertical="center"/>
    </xf>
    <xf numFmtId="0" fontId="10" fillId="0" borderId="0">
      <alignment horizontal="left" vertical="center" wrapText="1"/>
    </xf>
    <xf numFmtId="0" fontId="13" fillId="0" borderId="0">
      <alignment horizontal="center" vertical="center" wrapText="1"/>
    </xf>
    <xf numFmtId="0" fontId="10" fillId="0" borderId="8">
      <alignment vertical="center"/>
    </xf>
    <xf numFmtId="0" fontId="10" fillId="0" borderId="9">
      <alignment horizontal="center" vertical="center" wrapText="1"/>
    </xf>
    <xf numFmtId="0" fontId="10" fillId="0" borderId="10">
      <alignment horizontal="center" vertical="center" wrapText="1"/>
    </xf>
    <xf numFmtId="0" fontId="12" fillId="2" borderId="11">
      <alignment vertical="center"/>
    </xf>
    <xf numFmtId="49" fontId="15" fillId="0" borderId="9">
      <alignment vertical="center" wrapText="1"/>
    </xf>
    <xf numFmtId="0" fontId="12" fillId="2" borderId="12">
      <alignment vertical="center"/>
    </xf>
    <xf numFmtId="49" fontId="16" fillId="0" borderId="13">
      <alignment horizontal="left" vertical="center" wrapText="1" indent="1"/>
    </xf>
    <xf numFmtId="0" fontId="12" fillId="2" borderId="14">
      <alignment vertical="center"/>
    </xf>
    <xf numFmtId="0" fontId="12" fillId="0" borderId="0">
      <alignment vertical="center"/>
    </xf>
    <xf numFmtId="0" fontId="15" fillId="0" borderId="0">
      <alignment horizontal="left" vertical="center" wrapText="1"/>
    </xf>
    <xf numFmtId="0" fontId="13" fillId="0" borderId="0">
      <alignment vertical="center"/>
    </xf>
    <xf numFmtId="0" fontId="10" fillId="0" borderId="0">
      <alignment vertical="center" wrapText="1"/>
    </xf>
    <xf numFmtId="0" fontId="10" fillId="0" borderId="8">
      <alignment horizontal="left" vertical="center" wrapText="1"/>
    </xf>
    <xf numFmtId="0" fontId="10" fillId="0" borderId="15">
      <alignment horizontal="left" vertical="center" wrapText="1"/>
    </xf>
    <xf numFmtId="0" fontId="10" fillId="0" borderId="12">
      <alignment vertical="center" wrapText="1"/>
    </xf>
    <xf numFmtId="0" fontId="10" fillId="0" borderId="16">
      <alignment horizontal="center" vertical="center" wrapText="1"/>
    </xf>
    <xf numFmtId="1" fontId="15" fillId="0" borderId="9">
      <alignment horizontal="center" vertical="center" shrinkToFit="1"/>
      <protection locked="0"/>
    </xf>
    <xf numFmtId="0" fontId="12" fillId="2" borderId="15">
      <alignment vertical="center"/>
    </xf>
    <xf numFmtId="1" fontId="16" fillId="0" borderId="9">
      <alignment horizontal="center" vertical="center" shrinkToFit="1"/>
    </xf>
    <xf numFmtId="0" fontId="12" fillId="2" borderId="0">
      <alignment vertical="center" shrinkToFit="1"/>
    </xf>
    <xf numFmtId="49" fontId="10" fillId="0" borderId="0">
      <alignment vertical="center" wrapText="1"/>
    </xf>
    <xf numFmtId="49" fontId="10" fillId="0" borderId="12">
      <alignment vertical="center" wrapText="1"/>
    </xf>
    <xf numFmtId="4" fontId="15" fillId="0" borderId="9">
      <alignment horizontal="right" vertical="center" shrinkToFit="1"/>
      <protection locked="0"/>
    </xf>
    <xf numFmtId="4" fontId="16" fillId="0" borderId="9">
      <alignment horizontal="right" vertical="center" shrinkToFit="1"/>
    </xf>
    <xf numFmtId="0" fontId="17" fillId="0" borderId="0">
      <alignment horizontal="center" vertical="center" wrapText="1"/>
    </xf>
    <xf numFmtId="0" fontId="10" fillId="0" borderId="17">
      <alignment vertical="center"/>
    </xf>
    <xf numFmtId="0" fontId="10" fillId="0" borderId="18">
      <alignment horizontal="right" vertical="center"/>
    </xf>
    <xf numFmtId="0" fontId="10" fillId="0" borderId="8">
      <alignment horizontal="right" vertical="center"/>
    </xf>
    <xf numFmtId="0" fontId="10" fillId="0" borderId="16">
      <alignment horizontal="center" vertical="center"/>
    </xf>
    <xf numFmtId="49" fontId="10" fillId="0" borderId="19">
      <alignment horizontal="center" vertical="center"/>
    </xf>
    <xf numFmtId="0" fontId="10" fillId="0" borderId="7">
      <alignment horizontal="center" vertical="center"/>
    </xf>
    <xf numFmtId="1" fontId="10" fillId="0" borderId="7">
      <alignment horizontal="center" vertical="center"/>
    </xf>
    <xf numFmtId="1" fontId="10" fillId="0" borderId="7">
      <alignment horizontal="center" vertical="center" shrinkToFit="1"/>
    </xf>
    <xf numFmtId="49" fontId="10" fillId="0" borderId="7">
      <alignment horizontal="center" vertical="center"/>
    </xf>
    <xf numFmtId="0" fontId="10" fillId="0" borderId="20">
      <alignment horizontal="center" vertical="center"/>
    </xf>
    <xf numFmtId="0" fontId="10" fillId="0" borderId="21">
      <alignment vertical="center"/>
    </xf>
    <xf numFmtId="0" fontId="10" fillId="0" borderId="9">
      <alignment horizontal="center" vertical="center" wrapText="1"/>
    </xf>
    <xf numFmtId="0" fontId="10" fillId="0" borderId="22">
      <alignment horizontal="center" vertical="center" wrapText="1"/>
    </xf>
    <xf numFmtId="0" fontId="18" fillId="0" borderId="8">
      <alignment horizontal="right" vertical="center"/>
    </xf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43" fontId="2" fillId="0" borderId="1" xfId="1" applyFont="1" applyBorder="1" applyAlignment="1">
      <alignment horizontal="center" vertical="top" wrapText="1"/>
    </xf>
    <xf numFmtId="0" fontId="1" fillId="0" borderId="0" xfId="0" applyFont="1" applyAlignment="1"/>
    <xf numFmtId="43" fontId="0" fillId="0" borderId="0" xfId="0" applyNumberFormat="1"/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0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1" fillId="0" borderId="0" xfId="0" applyFont="1"/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0" fillId="0" borderId="0" xfId="0" applyFont="1" applyFill="1"/>
    <xf numFmtId="0" fontId="20" fillId="0" borderId="0" xfId="0" applyFont="1" applyAlignment="1">
      <alignment vertical="center"/>
    </xf>
    <xf numFmtId="0" fontId="0" fillId="0" borderId="0" xfId="0" applyFill="1"/>
    <xf numFmtId="49" fontId="2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/>
    <xf numFmtId="43" fontId="2" fillId="0" borderId="3" xfId="1" applyFont="1" applyBorder="1" applyAlignment="1">
      <alignment horizontal="center" vertical="top" wrapText="1"/>
    </xf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0" fillId="0" borderId="0" xfId="0" applyFont="1"/>
    <xf numFmtId="0" fontId="2" fillId="0" borderId="3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wrapText="1"/>
    </xf>
    <xf numFmtId="43" fontId="2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3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1" fillId="0" borderId="1" xfId="0" applyFont="1" applyBorder="1" applyAlignment="1">
      <alignment vertical="top"/>
    </xf>
    <xf numFmtId="0" fontId="1" fillId="0" borderId="23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43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43" fontId="23" fillId="0" borderId="1" xfId="0" applyNumberFormat="1" applyFont="1" applyBorder="1" applyAlignment="1">
      <alignment horizontal="center" vertical="top" wrapText="1"/>
    </xf>
    <xf numFmtId="0" fontId="23" fillId="0" borderId="0" xfId="0" applyFont="1" applyAlignment="1"/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0" fontId="22" fillId="0" borderId="1" xfId="0" applyFont="1" applyBorder="1" applyAlignment="1">
      <alignment wrapText="1"/>
    </xf>
    <xf numFmtId="43" fontId="22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/>
    <xf numFmtId="43" fontId="22" fillId="0" borderId="1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43" fontId="2" fillId="0" borderId="1" xfId="1" applyFont="1" applyBorder="1" applyAlignment="1">
      <alignment horizontal="center" vertical="top" wrapText="1"/>
    </xf>
    <xf numFmtId="43" fontId="22" fillId="0" borderId="1" xfId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0" xfId="0"/>
    <xf numFmtId="0" fontId="1" fillId="0" borderId="3" xfId="0" applyFont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0" xfId="0" applyFill="1"/>
    <xf numFmtId="43" fontId="2" fillId="0" borderId="1" xfId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43" fontId="22" fillId="0" borderId="1" xfId="1" applyFont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2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3" fontId="20" fillId="0" borderId="0" xfId="0" applyNumberFormat="1" applyFont="1"/>
    <xf numFmtId="164" fontId="0" fillId="0" borderId="0" xfId="0" applyNumberFormat="1" applyAlignment="1">
      <alignment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3" fontId="2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3" fontId="2" fillId="0" borderId="4" xfId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49" fontId="21" fillId="0" borderId="1" xfId="0" applyNumberFormat="1" applyFont="1" applyFill="1" applyBorder="1" applyAlignment="1">
      <alignment horizontal="center" vertical="top"/>
    </xf>
    <xf numFmtId="0" fontId="21" fillId="0" borderId="1" xfId="0" applyFont="1" applyFill="1" applyBorder="1" applyAlignment="1">
      <alignment vertical="top"/>
    </xf>
    <xf numFmtId="43" fontId="21" fillId="0" borderId="1" xfId="0" applyNumberFormat="1" applyFont="1" applyFill="1" applyBorder="1" applyAlignment="1">
      <alignment vertical="top"/>
    </xf>
    <xf numFmtId="43" fontId="2" fillId="0" borderId="1" xfId="0" applyNumberFormat="1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43" fontId="21" fillId="0" borderId="1" xfId="0" applyNumberFormat="1" applyFont="1" applyFill="1" applyBorder="1" applyAlignment="1">
      <alignment vertical="top" wrapText="1"/>
    </xf>
    <xf numFmtId="0" fontId="1" fillId="0" borderId="2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23" xfId="0" applyNumberFormat="1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43" fontId="1" fillId="0" borderId="23" xfId="1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vertical="top" wrapText="1"/>
    </xf>
    <xf numFmtId="0" fontId="1" fillId="0" borderId="26" xfId="0" applyFont="1" applyFill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20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9" fontId="1" fillId="0" borderId="1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27" xfId="0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3" fontId="1" fillId="0" borderId="2" xfId="1" applyFont="1" applyFill="1" applyBorder="1" applyAlignment="1">
      <alignment horizontal="center" vertical="top" wrapText="1"/>
    </xf>
    <xf numFmtId="43" fontId="1" fillId="0" borderId="3" xfId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1" fillId="0" borderId="4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top"/>
    </xf>
    <xf numFmtId="0" fontId="0" fillId="0" borderId="0" xfId="0" applyAlignment="1">
      <alignment horizontal="center" vertical="top"/>
    </xf>
    <xf numFmtId="43" fontId="2" fillId="0" borderId="2" xfId="1" applyFont="1" applyFill="1" applyBorder="1" applyAlignment="1">
      <alignment horizontal="center" vertical="top" wrapText="1"/>
    </xf>
    <xf numFmtId="43" fontId="2" fillId="0" borderId="3" xfId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3" fontId="1" fillId="0" borderId="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3" fontId="1" fillId="0" borderId="2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right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59">
    <cellStyle name="br" xfId="3"/>
    <cellStyle name="col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xl66" xfId="54"/>
    <cellStyle name="xl67" xfId="55"/>
    <cellStyle name="Обычный" xfId="0" builtinId="0"/>
    <cellStyle name="Обычный 2" xfId="56"/>
    <cellStyle name="Финансовый" xfId="1" builtinId="3"/>
    <cellStyle name="Финансовый 2 2" xfId="2"/>
    <cellStyle name="Финансовый 2 3" xfId="57"/>
    <cellStyle name="Финансовый 2 4" xfId="5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K23" sqref="K23"/>
    </sheetView>
  </sheetViews>
  <sheetFormatPr defaultRowHeight="15"/>
  <cols>
    <col min="1" max="1" width="14.42578125" customWidth="1"/>
    <col min="2" max="2" width="18" customWidth="1"/>
  </cols>
  <sheetData>
    <row r="1" spans="1:13" ht="15.75">
      <c r="H1" s="192" t="s">
        <v>39</v>
      </c>
      <c r="I1" s="192"/>
      <c r="J1" s="192"/>
      <c r="K1" s="192"/>
      <c r="L1" s="192"/>
      <c r="M1" s="192"/>
    </row>
    <row r="2" spans="1:13" ht="15.75">
      <c r="H2" s="189" t="s">
        <v>255</v>
      </c>
      <c r="I2" s="189"/>
      <c r="J2" s="189"/>
      <c r="K2" s="189"/>
      <c r="L2" s="189"/>
      <c r="M2" s="189"/>
    </row>
    <row r="3" spans="1:13" ht="15.75">
      <c r="H3" s="189" t="s">
        <v>40</v>
      </c>
      <c r="I3" s="189"/>
      <c r="J3" s="189"/>
      <c r="K3" s="189"/>
      <c r="L3" s="189"/>
      <c r="M3" s="189"/>
    </row>
    <row r="4" spans="1:13" ht="15.75">
      <c r="H4" s="189" t="s">
        <v>31</v>
      </c>
      <c r="I4" s="189"/>
      <c r="J4" s="189"/>
      <c r="K4" s="189"/>
      <c r="L4" s="189"/>
      <c r="M4" s="189"/>
    </row>
    <row r="5" spans="1:13" ht="15.75">
      <c r="H5" s="189" t="s">
        <v>32</v>
      </c>
      <c r="I5" s="189"/>
      <c r="J5" s="189"/>
      <c r="K5" s="189"/>
      <c r="L5" s="189"/>
      <c r="M5" s="189"/>
    </row>
    <row r="6" spans="1:13" ht="15.75">
      <c r="H6" s="189" t="s">
        <v>334</v>
      </c>
      <c r="I6" s="189"/>
      <c r="J6" s="189"/>
      <c r="K6" s="189"/>
      <c r="L6" s="189"/>
      <c r="M6" s="189"/>
    </row>
    <row r="8" spans="1:13" ht="15.75">
      <c r="A8" s="190" t="s">
        <v>189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</row>
    <row r="9" spans="1:13" ht="18.75" customHeight="1">
      <c r="A9" s="191" t="s">
        <v>293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</row>
    <row r="10" spans="1:13" ht="15.75">
      <c r="A10" s="190" t="s">
        <v>294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</row>
    <row r="11" spans="1:13" ht="15.75">
      <c r="C11" s="51"/>
      <c r="D11" s="51"/>
    </row>
    <row r="12" spans="1:13" ht="15.75">
      <c r="A12" s="192" t="s">
        <v>38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</row>
    <row r="13" spans="1:13" ht="21.75" customHeight="1">
      <c r="A13" s="193" t="s">
        <v>33</v>
      </c>
      <c r="B13" s="193"/>
      <c r="C13" s="193"/>
      <c r="D13" s="193"/>
      <c r="E13" s="193"/>
      <c r="F13" s="193"/>
      <c r="G13" s="193"/>
      <c r="H13" s="193"/>
      <c r="I13" s="193" t="s">
        <v>34</v>
      </c>
      <c r="J13" s="193"/>
      <c r="K13" s="193"/>
      <c r="L13" s="193"/>
      <c r="M13" s="193"/>
    </row>
    <row r="14" spans="1:13" ht="15.75">
      <c r="A14" s="194">
        <v>1</v>
      </c>
      <c r="B14" s="194"/>
      <c r="C14" s="194"/>
      <c r="D14" s="194"/>
      <c r="E14" s="194"/>
      <c r="F14" s="194"/>
      <c r="G14" s="194"/>
      <c r="H14" s="194"/>
      <c r="I14" s="194">
        <v>2</v>
      </c>
      <c r="J14" s="194"/>
      <c r="K14" s="194"/>
      <c r="L14" s="194"/>
      <c r="M14" s="194"/>
    </row>
    <row r="15" spans="1:13" ht="18" customHeight="1">
      <c r="A15" s="195" t="s">
        <v>36</v>
      </c>
      <c r="B15" s="195"/>
      <c r="C15" s="195"/>
      <c r="D15" s="195"/>
      <c r="E15" s="195"/>
      <c r="F15" s="195"/>
      <c r="G15" s="195"/>
      <c r="H15" s="195"/>
      <c r="I15" s="196">
        <v>1</v>
      </c>
      <c r="J15" s="196"/>
      <c r="K15" s="196"/>
      <c r="L15" s="196"/>
      <c r="M15" s="196"/>
    </row>
    <row r="16" spans="1:13" ht="15.75" customHeight="1">
      <c r="A16" s="195" t="s">
        <v>35</v>
      </c>
      <c r="B16" s="195"/>
      <c r="C16" s="195"/>
      <c r="D16" s="195"/>
      <c r="E16" s="195"/>
      <c r="F16" s="195"/>
      <c r="G16" s="195"/>
      <c r="H16" s="195"/>
      <c r="I16" s="196">
        <v>1</v>
      </c>
      <c r="J16" s="196"/>
      <c r="K16" s="196"/>
      <c r="L16" s="196"/>
      <c r="M16" s="196"/>
    </row>
    <row r="17" spans="1:2" ht="15.75">
      <c r="A17" s="52"/>
      <c r="B17" s="41"/>
    </row>
    <row r="18" spans="1:2" ht="15.75">
      <c r="A18" s="2"/>
    </row>
  </sheetData>
  <mergeCells count="18">
    <mergeCell ref="A12:M12"/>
    <mergeCell ref="A13:H13"/>
    <mergeCell ref="A14:H14"/>
    <mergeCell ref="A16:H16"/>
    <mergeCell ref="A15:H15"/>
    <mergeCell ref="I16:M16"/>
    <mergeCell ref="I15:M15"/>
    <mergeCell ref="I14:M14"/>
    <mergeCell ref="I13:M13"/>
    <mergeCell ref="H6:M6"/>
    <mergeCell ref="A10:M10"/>
    <mergeCell ref="A9:M9"/>
    <mergeCell ref="A8:M8"/>
    <mergeCell ref="H1:M1"/>
    <mergeCell ref="H2:M2"/>
    <mergeCell ref="H3:M3"/>
    <mergeCell ref="H4:M4"/>
    <mergeCell ref="H5:M5"/>
  </mergeCells>
  <phoneticPr fontId="7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B10" sqref="B10:D10"/>
    </sheetView>
  </sheetViews>
  <sheetFormatPr defaultRowHeight="15"/>
  <cols>
    <col min="1" max="1" width="67.7109375" customWidth="1"/>
    <col min="2" max="4" width="18.5703125" customWidth="1"/>
  </cols>
  <sheetData>
    <row r="1" spans="1:8" ht="15.75">
      <c r="A1" s="192" t="s">
        <v>154</v>
      </c>
      <c r="B1" s="192"/>
      <c r="C1" s="192"/>
      <c r="D1" s="192"/>
    </row>
    <row r="2" spans="1:8" ht="15.75">
      <c r="A2" s="189" t="s">
        <v>255</v>
      </c>
      <c r="B2" s="189"/>
      <c r="C2" s="189"/>
      <c r="D2" s="189"/>
    </row>
    <row r="3" spans="1:8" ht="15.75">
      <c r="A3" s="189" t="s">
        <v>40</v>
      </c>
      <c r="B3" s="189"/>
      <c r="C3" s="189"/>
      <c r="D3" s="189"/>
    </row>
    <row r="4" spans="1:8" ht="15.75">
      <c r="A4" s="189" t="s">
        <v>31</v>
      </c>
      <c r="B4" s="189"/>
      <c r="C4" s="189"/>
      <c r="D4" s="189"/>
    </row>
    <row r="5" spans="1:8" ht="15.75">
      <c r="A5" s="189" t="s">
        <v>32</v>
      </c>
      <c r="B5" s="189"/>
      <c r="C5" s="189"/>
      <c r="D5" s="189"/>
    </row>
    <row r="6" spans="1:8" ht="15.75">
      <c r="A6" s="189" t="s">
        <v>334</v>
      </c>
      <c r="B6" s="189"/>
      <c r="C6" s="189"/>
      <c r="D6" s="189"/>
      <c r="E6" s="19"/>
      <c r="F6" s="19"/>
      <c r="G6" s="19"/>
      <c r="H6" s="19"/>
    </row>
    <row r="8" spans="1:8" ht="32.25" customHeight="1">
      <c r="A8" s="207" t="s">
        <v>304</v>
      </c>
      <c r="B8" s="207"/>
      <c r="C8" s="207"/>
      <c r="D8" s="207"/>
    </row>
    <row r="10" spans="1:8" ht="15.75">
      <c r="A10" s="200" t="s">
        <v>131</v>
      </c>
      <c r="B10" s="197" t="s">
        <v>132</v>
      </c>
      <c r="C10" s="198"/>
      <c r="D10" s="199"/>
    </row>
    <row r="11" spans="1:8" ht="15.75">
      <c r="A11" s="201"/>
      <c r="B11" s="130" t="s">
        <v>152</v>
      </c>
      <c r="C11" s="130" t="s">
        <v>171</v>
      </c>
      <c r="D11" s="130" t="s">
        <v>292</v>
      </c>
    </row>
    <row r="12" spans="1:8" ht="15.75">
      <c r="A12" s="8">
        <v>1</v>
      </c>
      <c r="B12" s="8">
        <v>2</v>
      </c>
      <c r="C12" s="8">
        <v>2</v>
      </c>
      <c r="D12" s="8">
        <v>2</v>
      </c>
    </row>
    <row r="13" spans="1:8" ht="38.25" customHeight="1">
      <c r="A13" s="9" t="s">
        <v>133</v>
      </c>
      <c r="B13" s="8">
        <v>0</v>
      </c>
      <c r="C13" s="8">
        <v>0</v>
      </c>
      <c r="D13" s="8">
        <v>0</v>
      </c>
    </row>
    <row r="14" spans="1:8" ht="15.75">
      <c r="A14" s="10" t="s">
        <v>134</v>
      </c>
      <c r="B14" s="3">
        <v>0</v>
      </c>
      <c r="C14" s="3">
        <v>0</v>
      </c>
      <c r="D14" s="3">
        <v>0</v>
      </c>
    </row>
    <row r="15" spans="1:8" ht="15.75">
      <c r="A15" s="10" t="s">
        <v>135</v>
      </c>
      <c r="B15" s="3">
        <v>0</v>
      </c>
      <c r="C15" s="3">
        <v>0</v>
      </c>
      <c r="D15" s="3">
        <v>0</v>
      </c>
    </row>
    <row r="16" spans="1:8" ht="31.5">
      <c r="A16" s="9" t="s">
        <v>136</v>
      </c>
      <c r="B16" s="8">
        <v>0</v>
      </c>
      <c r="C16" s="8">
        <v>0</v>
      </c>
      <c r="D16" s="8">
        <v>0</v>
      </c>
    </row>
    <row r="17" spans="1:4" ht="15.75">
      <c r="A17" s="10" t="s">
        <v>135</v>
      </c>
      <c r="B17" s="3">
        <v>0</v>
      </c>
      <c r="C17" s="3">
        <v>0</v>
      </c>
      <c r="D17" s="3">
        <v>0</v>
      </c>
    </row>
    <row r="18" spans="1:4" ht="15.75">
      <c r="A18" s="9" t="s">
        <v>137</v>
      </c>
      <c r="B18" s="8">
        <v>0</v>
      </c>
      <c r="C18" s="8">
        <v>0</v>
      </c>
      <c r="D18" s="8">
        <v>0</v>
      </c>
    </row>
    <row r="19" spans="1:4" ht="15.75">
      <c r="A19" s="10" t="s">
        <v>134</v>
      </c>
      <c r="B19" s="3">
        <v>0</v>
      </c>
      <c r="C19" s="3">
        <v>0</v>
      </c>
      <c r="D19" s="3">
        <v>0</v>
      </c>
    </row>
    <row r="20" spans="1:4" ht="15.75">
      <c r="A20" s="10" t="s">
        <v>135</v>
      </c>
      <c r="B20" s="3">
        <v>0</v>
      </c>
      <c r="C20" s="3">
        <v>0</v>
      </c>
      <c r="D20" s="3">
        <v>0</v>
      </c>
    </row>
    <row r="21" spans="1:4" ht="31.5">
      <c r="A21" s="9" t="s">
        <v>138</v>
      </c>
      <c r="B21" s="8">
        <v>0</v>
      </c>
      <c r="C21" s="8">
        <v>0</v>
      </c>
      <c r="D21" s="8">
        <v>0</v>
      </c>
    </row>
    <row r="22" spans="1:4" ht="15.75">
      <c r="A22" s="10" t="s">
        <v>139</v>
      </c>
      <c r="B22" s="3">
        <v>0</v>
      </c>
      <c r="C22" s="3">
        <v>0</v>
      </c>
      <c r="D22" s="3">
        <v>0</v>
      </c>
    </row>
  </sheetData>
  <mergeCells count="9">
    <mergeCell ref="A3:D3"/>
    <mergeCell ref="A2:D2"/>
    <mergeCell ref="A1:D1"/>
    <mergeCell ref="A10:A11"/>
    <mergeCell ref="B10:D10"/>
    <mergeCell ref="A6:D6"/>
    <mergeCell ref="A5:D5"/>
    <mergeCell ref="A8:D8"/>
    <mergeCell ref="A4:D4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L20" sqref="L20"/>
    </sheetView>
  </sheetViews>
  <sheetFormatPr defaultRowHeight="15"/>
  <cols>
    <col min="2" max="2" width="16.7109375" customWidth="1"/>
    <col min="3" max="3" width="23.7109375" customWidth="1"/>
    <col min="4" max="4" width="26.5703125" customWidth="1"/>
    <col min="5" max="5" width="15.5703125" customWidth="1"/>
    <col min="6" max="6" width="13.42578125" customWidth="1"/>
    <col min="7" max="7" width="19.85546875" customWidth="1"/>
  </cols>
  <sheetData>
    <row r="1" spans="1:7" ht="15.75">
      <c r="A1" s="192" t="s">
        <v>257</v>
      </c>
      <c r="B1" s="192"/>
      <c r="C1" s="192"/>
      <c r="D1" s="192"/>
      <c r="E1" s="192"/>
      <c r="F1" s="192"/>
      <c r="G1" s="192"/>
    </row>
    <row r="2" spans="1:7" ht="15.75">
      <c r="A2" s="189" t="s">
        <v>255</v>
      </c>
      <c r="B2" s="189"/>
      <c r="C2" s="189"/>
      <c r="D2" s="189"/>
      <c r="E2" s="189"/>
      <c r="F2" s="189"/>
      <c r="G2" s="189"/>
    </row>
    <row r="3" spans="1:7" ht="15.75">
      <c r="A3" s="189" t="s">
        <v>40</v>
      </c>
      <c r="B3" s="189"/>
      <c r="C3" s="189"/>
      <c r="D3" s="189"/>
      <c r="E3" s="189"/>
      <c r="F3" s="189"/>
      <c r="G3" s="189"/>
    </row>
    <row r="4" spans="1:7" ht="15.75">
      <c r="A4" s="189" t="s">
        <v>31</v>
      </c>
      <c r="B4" s="189"/>
      <c r="C4" s="189"/>
      <c r="D4" s="189"/>
      <c r="E4" s="189"/>
      <c r="F4" s="189"/>
      <c r="G4" s="189"/>
    </row>
    <row r="5" spans="1:7" ht="15.75">
      <c r="A5" s="189" t="s">
        <v>32</v>
      </c>
      <c r="B5" s="189"/>
      <c r="C5" s="189"/>
      <c r="D5" s="189"/>
      <c r="E5" s="189"/>
      <c r="F5" s="189"/>
      <c r="G5" s="189"/>
    </row>
    <row r="6" spans="1:7" ht="15.75">
      <c r="A6" s="189" t="s">
        <v>334</v>
      </c>
      <c r="B6" s="189"/>
      <c r="C6" s="189"/>
      <c r="D6" s="189"/>
      <c r="E6" s="189"/>
      <c r="F6" s="189"/>
      <c r="G6" s="189"/>
    </row>
    <row r="7" spans="1:7">
      <c r="A7" s="250"/>
      <c r="B7" s="250"/>
      <c r="C7" s="250"/>
      <c r="D7" s="250"/>
      <c r="E7" s="250"/>
      <c r="F7" s="250"/>
      <c r="G7" s="250"/>
    </row>
    <row r="8" spans="1:7" ht="36.75" customHeight="1">
      <c r="A8" s="191" t="s">
        <v>305</v>
      </c>
      <c r="B8" s="255"/>
      <c r="C8" s="255"/>
      <c r="D8" s="255"/>
      <c r="E8" s="255"/>
      <c r="F8" s="255"/>
      <c r="G8" s="255"/>
    </row>
    <row r="9" spans="1:7" ht="30.75" customHeight="1">
      <c r="A9" s="191" t="s">
        <v>306</v>
      </c>
      <c r="B9" s="191"/>
      <c r="C9" s="191"/>
      <c r="D9" s="191"/>
      <c r="E9" s="191"/>
      <c r="F9" s="191"/>
      <c r="G9" s="191"/>
    </row>
    <row r="11" spans="1:7" ht="35.25" customHeight="1">
      <c r="A11" s="251" t="s">
        <v>148</v>
      </c>
      <c r="B11" s="251" t="s">
        <v>140</v>
      </c>
      <c r="C11" s="251" t="s">
        <v>147</v>
      </c>
      <c r="D11" s="3" t="s">
        <v>146</v>
      </c>
      <c r="E11" s="251" t="s">
        <v>145</v>
      </c>
      <c r="F11" s="251" t="s">
        <v>144</v>
      </c>
      <c r="G11" s="251" t="s">
        <v>143</v>
      </c>
    </row>
    <row r="12" spans="1:7" ht="31.5">
      <c r="A12" s="251"/>
      <c r="B12" s="251"/>
      <c r="C12" s="251"/>
      <c r="D12" s="3" t="s">
        <v>141</v>
      </c>
      <c r="E12" s="251"/>
      <c r="F12" s="251"/>
      <c r="G12" s="251"/>
    </row>
    <row r="13" spans="1:7" ht="15.7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7" ht="15.75">
      <c r="A14" s="4">
        <v>1</v>
      </c>
      <c r="B14" s="4" t="s">
        <v>142</v>
      </c>
      <c r="C14" s="4" t="s">
        <v>142</v>
      </c>
      <c r="D14" s="4">
        <v>0</v>
      </c>
      <c r="E14" s="4">
        <v>0</v>
      </c>
      <c r="F14" s="4">
        <v>0</v>
      </c>
      <c r="G14" s="4" t="s">
        <v>142</v>
      </c>
    </row>
    <row r="16" spans="1:7" ht="42" customHeight="1">
      <c r="A16" s="191" t="s">
        <v>307</v>
      </c>
      <c r="B16" s="191"/>
      <c r="C16" s="191"/>
      <c r="D16" s="191"/>
      <c r="E16" s="191"/>
      <c r="F16" s="191"/>
      <c r="G16" s="191"/>
    </row>
    <row r="18" spans="1:7" ht="46.5" customHeight="1">
      <c r="A18" s="251" t="s">
        <v>151</v>
      </c>
      <c r="B18" s="251"/>
      <c r="C18" s="251"/>
      <c r="D18" s="251" t="s">
        <v>149</v>
      </c>
      <c r="E18" s="251"/>
      <c r="F18" s="251"/>
      <c r="G18" s="251"/>
    </row>
    <row r="19" spans="1:7" ht="15.75">
      <c r="A19" s="251">
        <v>1</v>
      </c>
      <c r="B19" s="251"/>
      <c r="C19" s="251"/>
      <c r="D19" s="251">
        <v>2</v>
      </c>
      <c r="E19" s="251"/>
      <c r="F19" s="251"/>
      <c r="G19" s="251"/>
    </row>
    <row r="20" spans="1:7" ht="50.25" customHeight="1">
      <c r="A20" s="251" t="s">
        <v>150</v>
      </c>
      <c r="B20" s="251"/>
      <c r="C20" s="251"/>
      <c r="D20" s="252">
        <v>0</v>
      </c>
      <c r="E20" s="253"/>
      <c r="F20" s="253"/>
      <c r="G20" s="254"/>
    </row>
  </sheetData>
  <mergeCells count="22">
    <mergeCell ref="A20:C20"/>
    <mergeCell ref="A19:C19"/>
    <mergeCell ref="D20:G20"/>
    <mergeCell ref="D19:G19"/>
    <mergeCell ref="A8:G8"/>
    <mergeCell ref="A9:G9"/>
    <mergeCell ref="A16:G16"/>
    <mergeCell ref="A18:C18"/>
    <mergeCell ref="D18:G18"/>
    <mergeCell ref="G11:G12"/>
    <mergeCell ref="A11:A12"/>
    <mergeCell ref="C11:C12"/>
    <mergeCell ref="E11:E12"/>
    <mergeCell ref="B11:B12"/>
    <mergeCell ref="F11:F12"/>
    <mergeCell ref="A6:G6"/>
    <mergeCell ref="A7:G7"/>
    <mergeCell ref="A1:G1"/>
    <mergeCell ref="A5:G5"/>
    <mergeCell ref="A4:G4"/>
    <mergeCell ref="A3:G3"/>
    <mergeCell ref="A2:G2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4"/>
  <sheetViews>
    <sheetView topLeftCell="A27" workbookViewId="0">
      <selection activeCell="E47" sqref="E47"/>
    </sheetView>
  </sheetViews>
  <sheetFormatPr defaultRowHeight="15"/>
  <cols>
    <col min="1" max="1" width="31.140625" customWidth="1"/>
    <col min="2" max="2" width="48.85546875" customWidth="1"/>
    <col min="3" max="3" width="17.5703125" customWidth="1"/>
    <col min="4" max="4" width="19.5703125" customWidth="1"/>
    <col min="5" max="5" width="18.5703125" customWidth="1"/>
    <col min="6" max="9" width="14.7109375" bestFit="1" customWidth="1"/>
  </cols>
  <sheetData>
    <row r="1" spans="1:9" ht="15.75">
      <c r="A1" s="192" t="s">
        <v>41</v>
      </c>
      <c r="B1" s="192"/>
      <c r="C1" s="192"/>
      <c r="D1" s="192"/>
      <c r="E1" s="192"/>
    </row>
    <row r="2" spans="1:9" ht="15.75">
      <c r="A2" s="189" t="s">
        <v>255</v>
      </c>
      <c r="B2" s="189"/>
      <c r="C2" s="189"/>
      <c r="D2" s="189"/>
      <c r="E2" s="189"/>
    </row>
    <row r="3" spans="1:9" ht="15.75">
      <c r="A3" s="189" t="s">
        <v>40</v>
      </c>
      <c r="B3" s="189"/>
      <c r="C3" s="189"/>
      <c r="D3" s="189"/>
      <c r="E3" s="189"/>
    </row>
    <row r="4" spans="1:9" ht="15.75">
      <c r="A4" s="189" t="s">
        <v>31</v>
      </c>
      <c r="B4" s="189"/>
      <c r="C4" s="189"/>
      <c r="D4" s="189"/>
      <c r="E4" s="189"/>
    </row>
    <row r="5" spans="1:9" ht="15.75">
      <c r="A5" s="189" t="s">
        <v>32</v>
      </c>
      <c r="B5" s="189"/>
      <c r="C5" s="189"/>
      <c r="D5" s="189"/>
      <c r="E5" s="189"/>
    </row>
    <row r="6" spans="1:9" ht="15.75">
      <c r="A6" s="189" t="s">
        <v>335</v>
      </c>
      <c r="B6" s="189"/>
      <c r="C6" s="189"/>
      <c r="D6" s="189"/>
      <c r="E6" s="189"/>
    </row>
    <row r="7" spans="1:9" ht="15.75">
      <c r="B7" s="2"/>
    </row>
    <row r="8" spans="1:9" ht="30" customHeight="1">
      <c r="A8" s="191" t="s">
        <v>289</v>
      </c>
      <c r="B8" s="191"/>
      <c r="C8" s="191"/>
      <c r="D8" s="191"/>
      <c r="E8" s="191"/>
    </row>
    <row r="9" spans="1:9">
      <c r="A9" s="204" t="s">
        <v>340</v>
      </c>
      <c r="B9" s="204"/>
      <c r="C9" s="204"/>
      <c r="D9" s="204"/>
      <c r="E9" s="204"/>
    </row>
    <row r="10" spans="1:9" ht="15.75">
      <c r="A10" s="202" t="s">
        <v>0</v>
      </c>
      <c r="B10" s="200" t="s">
        <v>1</v>
      </c>
      <c r="C10" s="197" t="s">
        <v>64</v>
      </c>
      <c r="D10" s="198"/>
      <c r="E10" s="199"/>
    </row>
    <row r="11" spans="1:9" ht="15.75">
      <c r="A11" s="203"/>
      <c r="B11" s="201"/>
      <c r="C11" s="127" t="s">
        <v>152</v>
      </c>
      <c r="D11" s="127" t="s">
        <v>171</v>
      </c>
      <c r="E11" s="127" t="s">
        <v>292</v>
      </c>
    </row>
    <row r="12" spans="1:9" ht="16.5" customHeight="1">
      <c r="A12" s="25" t="s">
        <v>2</v>
      </c>
      <c r="B12" s="5" t="s">
        <v>3</v>
      </c>
      <c r="C12" s="22">
        <f>C13+C17+C25+C28</f>
        <v>2408050</v>
      </c>
      <c r="D12" s="49">
        <f t="shared" ref="D12:E12" si="0">D13+D17+D25+D28</f>
        <v>2572000</v>
      </c>
      <c r="E12" s="49">
        <f t="shared" si="0"/>
        <v>2604500</v>
      </c>
      <c r="G12" s="20"/>
      <c r="H12" s="20"/>
      <c r="I12" s="20"/>
    </row>
    <row r="13" spans="1:9" s="24" customFormat="1" ht="16.5" customHeight="1">
      <c r="A13" s="30" t="s">
        <v>191</v>
      </c>
      <c r="B13" s="5" t="s">
        <v>192</v>
      </c>
      <c r="C13" s="29">
        <f>C14</f>
        <v>1555000</v>
      </c>
      <c r="D13" s="49">
        <f t="shared" ref="D13:E13" si="1">D14</f>
        <v>1555000</v>
      </c>
      <c r="E13" s="49">
        <f t="shared" si="1"/>
        <v>1582500</v>
      </c>
      <c r="I13" s="20"/>
    </row>
    <row r="14" spans="1:9" ht="15.75">
      <c r="A14" s="62" t="s">
        <v>4</v>
      </c>
      <c r="B14" s="63" t="s">
        <v>5</v>
      </c>
      <c r="C14" s="64">
        <f>C15+C16</f>
        <v>1555000</v>
      </c>
      <c r="D14" s="64">
        <f>D15+D16</f>
        <v>1555000</v>
      </c>
      <c r="E14" s="64">
        <f>E15+E16</f>
        <v>1582500</v>
      </c>
      <c r="F14" s="20"/>
    </row>
    <row r="15" spans="1:9" ht="93.75" customHeight="1">
      <c r="A15" s="26" t="s">
        <v>6</v>
      </c>
      <c r="B15" s="6" t="s">
        <v>7</v>
      </c>
      <c r="C15" s="21">
        <v>1550000</v>
      </c>
      <c r="D15" s="21">
        <v>1550000</v>
      </c>
      <c r="E15" s="21">
        <v>1575000</v>
      </c>
    </row>
    <row r="16" spans="1:9" s="112" customFormat="1" ht="65.25" customHeight="1">
      <c r="A16" s="129" t="s">
        <v>291</v>
      </c>
      <c r="B16" s="10" t="s">
        <v>290</v>
      </c>
      <c r="C16" s="128">
        <v>5000</v>
      </c>
      <c r="D16" s="128">
        <v>5000</v>
      </c>
      <c r="E16" s="128">
        <v>7500</v>
      </c>
    </row>
    <row r="17" spans="1:9" ht="15.75">
      <c r="A17" s="30" t="s">
        <v>193</v>
      </c>
      <c r="B17" s="5" t="s">
        <v>8</v>
      </c>
      <c r="C17" s="22">
        <f>C18+C20</f>
        <v>801050</v>
      </c>
      <c r="D17" s="49">
        <f t="shared" ref="D17:E17" si="2">D18+D20</f>
        <v>965000</v>
      </c>
      <c r="E17" s="49">
        <f t="shared" si="2"/>
        <v>970000</v>
      </c>
    </row>
    <row r="18" spans="1:9" ht="15.75">
      <c r="A18" s="30" t="s">
        <v>194</v>
      </c>
      <c r="B18" s="5" t="s">
        <v>9</v>
      </c>
      <c r="C18" s="22">
        <f>C19</f>
        <v>137000</v>
      </c>
      <c r="D18" s="22">
        <f>D19</f>
        <v>90000</v>
      </c>
      <c r="E18" s="49">
        <f>E19</f>
        <v>90000</v>
      </c>
    </row>
    <row r="19" spans="1:9" ht="63">
      <c r="A19" s="16" t="s">
        <v>10</v>
      </c>
      <c r="B19" s="6" t="s">
        <v>30</v>
      </c>
      <c r="C19" s="21">
        <v>137000</v>
      </c>
      <c r="D19" s="21">
        <v>90000</v>
      </c>
      <c r="E19" s="21">
        <v>90000</v>
      </c>
    </row>
    <row r="20" spans="1:9" ht="15.75">
      <c r="A20" s="30" t="s">
        <v>195</v>
      </c>
      <c r="B20" s="5" t="s">
        <v>11</v>
      </c>
      <c r="C20" s="22">
        <f>C21+C23</f>
        <v>664050</v>
      </c>
      <c r="D20" s="49">
        <f t="shared" ref="D20:E20" si="3">D21+D23</f>
        <v>875000</v>
      </c>
      <c r="E20" s="49">
        <f t="shared" si="3"/>
        <v>880000</v>
      </c>
    </row>
    <row r="21" spans="1:9" s="24" customFormat="1" ht="15.75">
      <c r="A21" s="62" t="s">
        <v>200</v>
      </c>
      <c r="B21" s="63" t="s">
        <v>198</v>
      </c>
      <c r="C21" s="64">
        <f>C22</f>
        <v>215000</v>
      </c>
      <c r="D21" s="64">
        <f>D22</f>
        <v>175000</v>
      </c>
      <c r="E21" s="64">
        <f>E22</f>
        <v>180000</v>
      </c>
    </row>
    <row r="22" spans="1:9" ht="47.25">
      <c r="A22" s="26" t="s">
        <v>12</v>
      </c>
      <c r="B22" s="6" t="s">
        <v>13</v>
      </c>
      <c r="C22" s="21">
        <v>215000</v>
      </c>
      <c r="D22" s="21">
        <v>175000</v>
      </c>
      <c r="E22" s="21">
        <v>180000</v>
      </c>
    </row>
    <row r="23" spans="1:9" s="24" customFormat="1" ht="15.75">
      <c r="A23" s="62" t="s">
        <v>199</v>
      </c>
      <c r="B23" s="63" t="s">
        <v>201</v>
      </c>
      <c r="C23" s="64">
        <f>C24</f>
        <v>449050</v>
      </c>
      <c r="D23" s="64">
        <f>D24</f>
        <v>700000</v>
      </c>
      <c r="E23" s="64">
        <f>E24</f>
        <v>700000</v>
      </c>
    </row>
    <row r="24" spans="1:9" ht="46.5" customHeight="1">
      <c r="A24" s="26" t="s">
        <v>14</v>
      </c>
      <c r="B24" s="6" t="s">
        <v>15</v>
      </c>
      <c r="C24" s="21">
        <v>449050</v>
      </c>
      <c r="D24" s="21">
        <v>700000</v>
      </c>
      <c r="E24" s="21">
        <v>700000</v>
      </c>
    </row>
    <row r="25" spans="1:9" ht="15.75">
      <c r="A25" s="25" t="s">
        <v>16</v>
      </c>
      <c r="B25" s="5" t="s">
        <v>17</v>
      </c>
      <c r="C25" s="22">
        <f>C26</f>
        <v>2000</v>
      </c>
      <c r="D25" s="49">
        <f t="shared" ref="D25:E25" si="4">D26</f>
        <v>2000</v>
      </c>
      <c r="E25" s="49">
        <f t="shared" si="4"/>
        <v>2000</v>
      </c>
    </row>
    <row r="26" spans="1:9" s="24" customFormat="1" ht="63">
      <c r="A26" s="62" t="s">
        <v>196</v>
      </c>
      <c r="B26" s="63" t="s">
        <v>197</v>
      </c>
      <c r="C26" s="64">
        <f>C27</f>
        <v>2000</v>
      </c>
      <c r="D26" s="64">
        <f t="shared" ref="D26:E26" si="5">D27</f>
        <v>2000</v>
      </c>
      <c r="E26" s="64">
        <f t="shared" si="5"/>
        <v>2000</v>
      </c>
    </row>
    <row r="27" spans="1:9" ht="94.5" customHeight="1">
      <c r="A27" s="26" t="s">
        <v>18</v>
      </c>
      <c r="B27" s="6" t="s">
        <v>19</v>
      </c>
      <c r="C27" s="21">
        <v>2000</v>
      </c>
      <c r="D27" s="21">
        <v>2000</v>
      </c>
      <c r="E27" s="21">
        <v>2000</v>
      </c>
    </row>
    <row r="28" spans="1:9" ht="63">
      <c r="A28" s="25" t="s">
        <v>20</v>
      </c>
      <c r="B28" s="5" t="s">
        <v>21</v>
      </c>
      <c r="C28" s="22">
        <f>SUM(C31)</f>
        <v>50000</v>
      </c>
      <c r="D28" s="22">
        <f>SUM(D31)</f>
        <v>50000</v>
      </c>
      <c r="E28" s="22">
        <f>SUM(E31)</f>
        <v>50000</v>
      </c>
    </row>
    <row r="29" spans="1:9" s="24" customFormat="1" ht="141.75">
      <c r="A29" s="33" t="s">
        <v>204</v>
      </c>
      <c r="B29" s="5" t="s">
        <v>202</v>
      </c>
      <c r="C29" s="32">
        <f t="shared" ref="C29:E29" si="6">C30</f>
        <v>50000</v>
      </c>
      <c r="D29" s="32">
        <f t="shared" si="6"/>
        <v>50000</v>
      </c>
      <c r="E29" s="32">
        <f t="shared" si="6"/>
        <v>50000</v>
      </c>
    </row>
    <row r="30" spans="1:9" s="24" customFormat="1" ht="110.25">
      <c r="A30" s="62" t="s">
        <v>203</v>
      </c>
      <c r="B30" s="63" t="s">
        <v>205</v>
      </c>
      <c r="C30" s="64">
        <v>50000</v>
      </c>
      <c r="D30" s="64">
        <v>50000</v>
      </c>
      <c r="E30" s="64">
        <v>50000</v>
      </c>
    </row>
    <row r="31" spans="1:9" ht="94.5">
      <c r="A31" s="31" t="s">
        <v>22</v>
      </c>
      <c r="B31" s="6" t="s">
        <v>23</v>
      </c>
      <c r="C31" s="21">
        <v>50000</v>
      </c>
      <c r="D31" s="21">
        <v>50000</v>
      </c>
      <c r="E31" s="21">
        <v>50000</v>
      </c>
    </row>
    <row r="32" spans="1:9" ht="15.75">
      <c r="A32" s="25" t="s">
        <v>24</v>
      </c>
      <c r="B32" s="5" t="s">
        <v>25</v>
      </c>
      <c r="C32" s="22">
        <f>C33+C47</f>
        <v>6697741.75</v>
      </c>
      <c r="D32" s="108">
        <f>D33+D47</f>
        <v>4714069.07</v>
      </c>
      <c r="E32" s="108">
        <f>E33+E47</f>
        <v>4677469.07</v>
      </c>
      <c r="G32" s="20"/>
      <c r="H32" s="20"/>
      <c r="I32" s="20"/>
    </row>
    <row r="33" spans="1:8" ht="32.25" customHeight="1">
      <c r="A33" s="50" t="s">
        <v>26</v>
      </c>
      <c r="B33" s="42" t="s">
        <v>206</v>
      </c>
      <c r="C33" s="49">
        <f>C34+C39+C42</f>
        <v>4324914</v>
      </c>
      <c r="D33" s="49">
        <f>D34+D39+D42</f>
        <v>3975220</v>
      </c>
      <c r="E33" s="49">
        <f>E34+E39+E42</f>
        <v>3938620</v>
      </c>
      <c r="G33" s="20"/>
      <c r="H33" s="20"/>
    </row>
    <row r="34" spans="1:8" s="24" customFormat="1" ht="32.25" customHeight="1">
      <c r="A34" s="135" t="s">
        <v>315</v>
      </c>
      <c r="B34" s="42" t="s">
        <v>207</v>
      </c>
      <c r="C34" s="49">
        <f>C35+C37</f>
        <v>4036940</v>
      </c>
      <c r="D34" s="96">
        <f t="shared" ref="D34:E34" si="7">D35+D37</f>
        <v>3895000</v>
      </c>
      <c r="E34" s="96">
        <f t="shared" si="7"/>
        <v>3858400</v>
      </c>
    </row>
    <row r="35" spans="1:8" s="24" customFormat="1" ht="32.25" customHeight="1">
      <c r="A35" s="117" t="s">
        <v>316</v>
      </c>
      <c r="B35" s="63" t="s">
        <v>208</v>
      </c>
      <c r="C35" s="64">
        <f>C36</f>
        <v>4015000</v>
      </c>
      <c r="D35" s="64">
        <v>3895000</v>
      </c>
      <c r="E35" s="64">
        <f t="shared" ref="E35" si="8">E36</f>
        <v>3858400</v>
      </c>
    </row>
    <row r="36" spans="1:8" ht="31.5">
      <c r="A36" s="101" t="s">
        <v>308</v>
      </c>
      <c r="B36" s="6" t="s">
        <v>27</v>
      </c>
      <c r="C36" s="21">
        <v>4015000</v>
      </c>
      <c r="D36" s="21">
        <v>3895000</v>
      </c>
      <c r="E36" s="21">
        <v>3858400</v>
      </c>
      <c r="F36" s="20"/>
      <c r="G36" s="20"/>
    </row>
    <row r="37" spans="1:8" s="41" customFormat="1" ht="31.5">
      <c r="A37" s="105" t="s">
        <v>317</v>
      </c>
      <c r="B37" s="97" t="s">
        <v>271</v>
      </c>
      <c r="C37" s="98">
        <f>C38</f>
        <v>21940</v>
      </c>
      <c r="D37" s="98">
        <f t="shared" ref="D37:E37" si="9">D38</f>
        <v>0</v>
      </c>
      <c r="E37" s="98">
        <f t="shared" si="9"/>
        <v>0</v>
      </c>
      <c r="F37" s="20"/>
    </row>
    <row r="38" spans="1:8" s="41" customFormat="1" ht="47.25">
      <c r="A38" s="101" t="s">
        <v>318</v>
      </c>
      <c r="B38" s="99" t="s">
        <v>167</v>
      </c>
      <c r="C38" s="100">
        <v>21940</v>
      </c>
      <c r="D38" s="100">
        <v>0</v>
      </c>
      <c r="E38" s="100">
        <v>0</v>
      </c>
      <c r="F38" s="20"/>
    </row>
    <row r="39" spans="1:8" s="24" customFormat="1" ht="47.25">
      <c r="A39" s="110" t="s">
        <v>319</v>
      </c>
      <c r="B39" s="42" t="s">
        <v>209</v>
      </c>
      <c r="C39" s="49">
        <v>207754</v>
      </c>
      <c r="D39" s="49">
        <f t="shared" ref="D39:E39" si="10">D40</f>
        <v>0</v>
      </c>
      <c r="E39" s="49">
        <f t="shared" si="10"/>
        <v>0</v>
      </c>
    </row>
    <row r="40" spans="1:8" s="24" customFormat="1" ht="15.75">
      <c r="A40" s="105" t="s">
        <v>320</v>
      </c>
      <c r="B40" s="63" t="s">
        <v>210</v>
      </c>
      <c r="C40" s="64">
        <v>207754</v>
      </c>
      <c r="D40" s="64">
        <f t="shared" ref="D40:E40" si="11">D41</f>
        <v>0</v>
      </c>
      <c r="E40" s="64">
        <f t="shared" si="11"/>
        <v>0</v>
      </c>
    </row>
    <row r="41" spans="1:8" ht="31.5" customHeight="1">
      <c r="A41" s="101" t="s">
        <v>321</v>
      </c>
      <c r="B41" s="16" t="s">
        <v>168</v>
      </c>
      <c r="C41" s="21">
        <v>207754</v>
      </c>
      <c r="D41" s="21">
        <v>0</v>
      </c>
      <c r="E41" s="21">
        <v>0</v>
      </c>
    </row>
    <row r="42" spans="1:8" s="24" customFormat="1" ht="33" customHeight="1">
      <c r="A42" s="110" t="s">
        <v>322</v>
      </c>
      <c r="B42" s="42" t="s">
        <v>211</v>
      </c>
      <c r="C42" s="49">
        <f>C43+C45</f>
        <v>80220</v>
      </c>
      <c r="D42" s="96">
        <f t="shared" ref="D42:E42" si="12">D43+D45</f>
        <v>80220</v>
      </c>
      <c r="E42" s="96">
        <f t="shared" si="12"/>
        <v>80220</v>
      </c>
    </row>
    <row r="43" spans="1:8" s="24" customFormat="1" ht="45" customHeight="1">
      <c r="A43" s="105" t="s">
        <v>323</v>
      </c>
      <c r="B43" s="63" t="s">
        <v>212</v>
      </c>
      <c r="C43" s="64">
        <f>C44</f>
        <v>80220</v>
      </c>
      <c r="D43" s="64">
        <f t="shared" ref="D43:E43" si="13">D44</f>
        <v>80220</v>
      </c>
      <c r="E43" s="64">
        <f t="shared" si="13"/>
        <v>80220</v>
      </c>
    </row>
    <row r="44" spans="1:8" ht="63">
      <c r="A44" s="101" t="s">
        <v>311</v>
      </c>
      <c r="B44" s="6" t="s">
        <v>28</v>
      </c>
      <c r="C44" s="21">
        <v>80220</v>
      </c>
      <c r="D44" s="21">
        <v>80220</v>
      </c>
      <c r="E44" s="21">
        <v>80220</v>
      </c>
    </row>
    <row r="45" spans="1:8" s="41" customFormat="1" ht="78.75">
      <c r="A45" s="105" t="s">
        <v>324</v>
      </c>
      <c r="B45" s="63" t="s">
        <v>254</v>
      </c>
      <c r="C45" s="64"/>
      <c r="D45" s="64">
        <f t="shared" ref="D45:E45" si="14">D46</f>
        <v>0</v>
      </c>
      <c r="E45" s="64">
        <f t="shared" si="14"/>
        <v>0</v>
      </c>
    </row>
    <row r="46" spans="1:8" s="41" customFormat="1" ht="63">
      <c r="A46" s="101" t="s">
        <v>312</v>
      </c>
      <c r="B46" s="16" t="s">
        <v>253</v>
      </c>
      <c r="C46" s="48"/>
      <c r="D46" s="48">
        <v>0</v>
      </c>
      <c r="E46" s="48">
        <v>0</v>
      </c>
      <c r="H46" s="20"/>
    </row>
    <row r="47" spans="1:8" s="102" customFormat="1" ht="15.75">
      <c r="A47" s="110" t="s">
        <v>325</v>
      </c>
      <c r="B47" s="111" t="s">
        <v>273</v>
      </c>
      <c r="C47" s="108">
        <f>C48</f>
        <v>2372827.75</v>
      </c>
      <c r="D47" s="108">
        <f t="shared" ref="D47:E48" si="15">D48</f>
        <v>738849.07</v>
      </c>
      <c r="E47" s="108">
        <f t="shared" si="15"/>
        <v>738849.07</v>
      </c>
      <c r="F47" s="20">
        <f>C47+D47+E47</f>
        <v>3850525.8899999997</v>
      </c>
    </row>
    <row r="48" spans="1:8" s="95" customFormat="1" ht="78.75">
      <c r="A48" s="105" t="s">
        <v>326</v>
      </c>
      <c r="B48" s="119" t="s">
        <v>272</v>
      </c>
      <c r="C48" s="103">
        <v>2372827.75</v>
      </c>
      <c r="D48" s="109">
        <f t="shared" si="15"/>
        <v>738849.07</v>
      </c>
      <c r="E48" s="109">
        <f t="shared" si="15"/>
        <v>738849.07</v>
      </c>
      <c r="G48" s="20"/>
    </row>
    <row r="49" spans="1:7" s="95" customFormat="1" ht="78.75">
      <c r="A49" s="106" t="s">
        <v>313</v>
      </c>
      <c r="B49" s="106" t="s">
        <v>166</v>
      </c>
      <c r="C49" s="104">
        <v>2372827.75</v>
      </c>
      <c r="D49" s="104">
        <v>738849.07</v>
      </c>
      <c r="E49" s="128">
        <v>738849.07</v>
      </c>
      <c r="G49" s="20"/>
    </row>
    <row r="50" spans="1:7" ht="15.75">
      <c r="A50" s="11" t="s">
        <v>29</v>
      </c>
      <c r="B50" s="6"/>
      <c r="C50" s="22">
        <f>C12+C32</f>
        <v>9105791.75</v>
      </c>
      <c r="D50" s="49">
        <f t="shared" ref="D50:E50" si="16">D12+D32</f>
        <v>7286069.0700000003</v>
      </c>
      <c r="E50" s="49">
        <f t="shared" si="16"/>
        <v>7281969.0700000003</v>
      </c>
    </row>
    <row r="51" spans="1:7">
      <c r="C51" s="17"/>
      <c r="G51" s="20"/>
    </row>
    <row r="52" spans="1:7">
      <c r="C52" s="17"/>
      <c r="D52" s="17"/>
      <c r="E52" s="17"/>
    </row>
    <row r="64" spans="1:7">
      <c r="A64" s="17"/>
    </row>
  </sheetData>
  <mergeCells count="11">
    <mergeCell ref="C10:E10"/>
    <mergeCell ref="B10:B11"/>
    <mergeCell ref="A10:A11"/>
    <mergeCell ref="A6:E6"/>
    <mergeCell ref="A1:E1"/>
    <mergeCell ref="A3:E3"/>
    <mergeCell ref="A8:E8"/>
    <mergeCell ref="A5:E5"/>
    <mergeCell ref="A4:E4"/>
    <mergeCell ref="A2:E2"/>
    <mergeCell ref="A9:E9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topLeftCell="A13" workbookViewId="0">
      <selection activeCell="H13" sqref="H13"/>
    </sheetView>
  </sheetViews>
  <sheetFormatPr defaultRowHeight="15"/>
  <cols>
    <col min="1" max="1" width="31.7109375" style="92" customWidth="1"/>
    <col min="2" max="2" width="105.28515625" style="38" customWidth="1"/>
  </cols>
  <sheetData>
    <row r="1" spans="1:5" ht="15.75">
      <c r="A1" s="189" t="s">
        <v>42</v>
      </c>
      <c r="B1" s="189"/>
    </row>
    <row r="2" spans="1:5" ht="15.75">
      <c r="A2" s="189" t="s">
        <v>255</v>
      </c>
      <c r="B2" s="189"/>
    </row>
    <row r="3" spans="1:5" ht="15.75">
      <c r="A3" s="189" t="s">
        <v>40</v>
      </c>
      <c r="B3" s="189"/>
    </row>
    <row r="4" spans="1:5" ht="15.75">
      <c r="A4" s="189" t="s">
        <v>31</v>
      </c>
      <c r="B4" s="189"/>
    </row>
    <row r="5" spans="1:5" ht="15.75">
      <c r="A5" s="189" t="s">
        <v>32</v>
      </c>
      <c r="B5" s="189"/>
    </row>
    <row r="6" spans="1:5" ht="15.75">
      <c r="A6" s="189" t="s">
        <v>334</v>
      </c>
      <c r="B6" s="189"/>
      <c r="C6" s="19"/>
      <c r="D6" s="19"/>
      <c r="E6" s="19"/>
    </row>
    <row r="7" spans="1:5" ht="15.75">
      <c r="B7" s="88"/>
    </row>
    <row r="8" spans="1:5" ht="15.75">
      <c r="A8" s="191" t="s">
        <v>269</v>
      </c>
      <c r="B8" s="191"/>
    </row>
    <row r="9" spans="1:5">
      <c r="B9" s="188" t="s">
        <v>338</v>
      </c>
    </row>
    <row r="10" spans="1:5" ht="63">
      <c r="A10" s="59" t="s">
        <v>60</v>
      </c>
      <c r="B10" s="61" t="s">
        <v>43</v>
      </c>
      <c r="C10" s="1"/>
    </row>
    <row r="11" spans="1:5" ht="15.75">
      <c r="A11" s="59">
        <v>1</v>
      </c>
      <c r="B11" s="89">
        <v>2</v>
      </c>
      <c r="C11" s="1"/>
    </row>
    <row r="12" spans="1:5" ht="15.75">
      <c r="A12" s="65">
        <v>182</v>
      </c>
      <c r="B12" s="90" t="s">
        <v>47</v>
      </c>
      <c r="C12" s="1"/>
    </row>
    <row r="13" spans="1:5" ht="47.25">
      <c r="A13" s="56" t="s">
        <v>6</v>
      </c>
      <c r="B13" s="91" t="s">
        <v>48</v>
      </c>
      <c r="C13" s="1"/>
    </row>
    <row r="14" spans="1:5" ht="31.5">
      <c r="A14" s="56" t="s">
        <v>49</v>
      </c>
      <c r="B14" s="91" t="s">
        <v>50</v>
      </c>
      <c r="C14" s="1"/>
    </row>
    <row r="15" spans="1:5" ht="15.75">
      <c r="A15" s="56" t="s">
        <v>190</v>
      </c>
      <c r="B15" s="27" t="s">
        <v>37</v>
      </c>
      <c r="C15" s="1"/>
    </row>
    <row r="16" spans="1:5" ht="31.5">
      <c r="A16" s="56" t="s">
        <v>10</v>
      </c>
      <c r="B16" s="27" t="s">
        <v>51</v>
      </c>
      <c r="C16" s="1"/>
    </row>
    <row r="17" spans="1:3" ht="31.5">
      <c r="A17" s="56" t="s">
        <v>12</v>
      </c>
      <c r="B17" s="27" t="s">
        <v>13</v>
      </c>
      <c r="C17" s="1"/>
    </row>
    <row r="18" spans="1:3" ht="31.5">
      <c r="A18" s="56" t="s">
        <v>14</v>
      </c>
      <c r="B18" s="27" t="s">
        <v>15</v>
      </c>
      <c r="C18" s="1"/>
    </row>
    <row r="19" spans="1:3" ht="31.5">
      <c r="A19" s="65">
        <v>914</v>
      </c>
      <c r="B19" s="65" t="s">
        <v>52</v>
      </c>
      <c r="C19" s="1"/>
    </row>
    <row r="20" spans="1:3" ht="32.25" customHeight="1">
      <c r="A20" s="179" t="s">
        <v>336</v>
      </c>
      <c r="B20" s="91" t="s">
        <v>53</v>
      </c>
      <c r="C20" s="1"/>
    </row>
    <row r="21" spans="1:3" ht="33.75" customHeight="1">
      <c r="A21" s="56" t="s">
        <v>22</v>
      </c>
      <c r="B21" s="91" t="s">
        <v>54</v>
      </c>
      <c r="C21" s="1"/>
    </row>
    <row r="22" spans="1:3" ht="15.75">
      <c r="A22" s="56" t="s">
        <v>55</v>
      </c>
      <c r="B22" s="91" t="s">
        <v>56</v>
      </c>
      <c r="C22" s="1"/>
    </row>
    <row r="23" spans="1:3" ht="15.75">
      <c r="A23" s="56" t="s">
        <v>57</v>
      </c>
      <c r="B23" s="91" t="s">
        <v>35</v>
      </c>
      <c r="C23" s="1"/>
    </row>
    <row r="24" spans="1:3" ht="15.75">
      <c r="A24" s="136" t="s">
        <v>308</v>
      </c>
      <c r="B24" s="91" t="s">
        <v>27</v>
      </c>
      <c r="C24" s="1"/>
    </row>
    <row r="25" spans="1:3" ht="17.25" customHeight="1">
      <c r="A25" s="136" t="s">
        <v>309</v>
      </c>
      <c r="B25" s="16" t="s">
        <v>167</v>
      </c>
      <c r="C25" s="1"/>
    </row>
    <row r="26" spans="1:3" ht="15.75">
      <c r="A26" s="136" t="s">
        <v>310</v>
      </c>
      <c r="B26" s="16" t="s">
        <v>168</v>
      </c>
      <c r="C26" s="1"/>
    </row>
    <row r="27" spans="1:3" ht="31.5">
      <c r="A27" s="136" t="s">
        <v>311</v>
      </c>
      <c r="B27" s="27" t="s">
        <v>28</v>
      </c>
      <c r="C27" s="1"/>
    </row>
    <row r="28" spans="1:3" s="41" customFormat="1" ht="31.5">
      <c r="A28" s="136" t="s">
        <v>312</v>
      </c>
      <c r="B28" s="16" t="s">
        <v>253</v>
      </c>
      <c r="C28" s="1"/>
    </row>
    <row r="29" spans="1:3" ht="31.5">
      <c r="A29" s="136" t="s">
        <v>313</v>
      </c>
      <c r="B29" s="27" t="s">
        <v>166</v>
      </c>
      <c r="C29" s="1"/>
    </row>
    <row r="30" spans="1:3" ht="46.5" customHeight="1">
      <c r="A30" s="137" t="s">
        <v>327</v>
      </c>
      <c r="B30" s="101" t="s">
        <v>59</v>
      </c>
      <c r="C30" s="1"/>
    </row>
    <row r="31" spans="1:3" ht="31.5">
      <c r="A31" s="136" t="s">
        <v>314</v>
      </c>
      <c r="B31" s="91" t="s">
        <v>58</v>
      </c>
    </row>
  </sheetData>
  <mergeCells count="7">
    <mergeCell ref="A1:B1"/>
    <mergeCell ref="A8:B8"/>
    <mergeCell ref="A6:B6"/>
    <mergeCell ref="A5:B5"/>
    <mergeCell ref="A4:B4"/>
    <mergeCell ref="A2:B2"/>
    <mergeCell ref="A3:B3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A9" sqref="A9:E9"/>
    </sheetView>
  </sheetViews>
  <sheetFormatPr defaultRowHeight="15"/>
  <cols>
    <col min="1" max="1" width="28.140625" customWidth="1"/>
    <col min="2" max="2" width="48.85546875" customWidth="1"/>
    <col min="3" max="4" width="17.42578125" customWidth="1"/>
    <col min="5" max="5" width="16" customWidth="1"/>
    <col min="7" max="7" width="11.140625" bestFit="1" customWidth="1"/>
  </cols>
  <sheetData>
    <row r="1" spans="1:6" ht="15.75">
      <c r="A1" s="192" t="s">
        <v>44</v>
      </c>
      <c r="B1" s="192"/>
      <c r="C1" s="192"/>
      <c r="D1" s="192"/>
      <c r="E1" s="192"/>
    </row>
    <row r="2" spans="1:6" ht="15.75">
      <c r="A2" s="189" t="s">
        <v>255</v>
      </c>
      <c r="B2" s="189"/>
      <c r="C2" s="189"/>
      <c r="D2" s="189"/>
      <c r="E2" s="189"/>
    </row>
    <row r="3" spans="1:6" ht="15.75">
      <c r="A3" s="189" t="s">
        <v>40</v>
      </c>
      <c r="B3" s="189"/>
      <c r="C3" s="189"/>
      <c r="D3" s="189"/>
      <c r="E3" s="189"/>
    </row>
    <row r="4" spans="1:6" ht="15.75">
      <c r="A4" s="189" t="s">
        <v>31</v>
      </c>
      <c r="B4" s="189"/>
      <c r="C4" s="189"/>
      <c r="D4" s="189"/>
      <c r="E4" s="189"/>
    </row>
    <row r="5" spans="1:6" ht="15.75">
      <c r="A5" s="189" t="s">
        <v>32</v>
      </c>
      <c r="B5" s="189"/>
      <c r="C5" s="189"/>
      <c r="D5" s="189"/>
      <c r="E5" s="189"/>
    </row>
    <row r="6" spans="1:6" ht="15.75">
      <c r="A6" s="189" t="s">
        <v>334</v>
      </c>
      <c r="B6" s="189"/>
      <c r="C6" s="189"/>
      <c r="D6" s="189"/>
      <c r="E6" s="189"/>
      <c r="F6" s="19"/>
    </row>
    <row r="7" spans="1:6" ht="15.75">
      <c r="B7" s="2"/>
    </row>
    <row r="8" spans="1:6" ht="33" customHeight="1">
      <c r="A8" s="191" t="s">
        <v>295</v>
      </c>
      <c r="B8" s="191"/>
      <c r="C8" s="191"/>
      <c r="D8" s="191"/>
      <c r="E8" s="191"/>
    </row>
    <row r="9" spans="1:6">
      <c r="A9" s="204" t="s">
        <v>341</v>
      </c>
      <c r="B9" s="204"/>
      <c r="C9" s="204"/>
      <c r="D9" s="204"/>
      <c r="E9" s="204"/>
    </row>
    <row r="10" spans="1:6" ht="15.75">
      <c r="A10" s="200" t="s">
        <v>62</v>
      </c>
      <c r="B10" s="200" t="s">
        <v>63</v>
      </c>
      <c r="C10" s="197" t="s">
        <v>64</v>
      </c>
      <c r="D10" s="198"/>
      <c r="E10" s="199"/>
    </row>
    <row r="11" spans="1:6" ht="63" customHeight="1">
      <c r="A11" s="201"/>
      <c r="B11" s="201"/>
      <c r="C11" s="130" t="s">
        <v>152</v>
      </c>
      <c r="D11" s="130" t="s">
        <v>171</v>
      </c>
      <c r="E11" s="130" t="s">
        <v>292</v>
      </c>
    </row>
    <row r="12" spans="1:6" ht="31.5">
      <c r="A12" s="4" t="s">
        <v>65</v>
      </c>
      <c r="B12" s="15" t="s">
        <v>66</v>
      </c>
      <c r="C12" s="54">
        <f>C18+C14</f>
        <v>1032399.3999999985</v>
      </c>
      <c r="D12" s="54">
        <f>D18+D14</f>
        <v>0</v>
      </c>
      <c r="E12" s="54">
        <f>E18+E14</f>
        <v>0</v>
      </c>
    </row>
    <row r="13" spans="1:6" ht="31.5">
      <c r="A13" s="4" t="s">
        <v>67</v>
      </c>
      <c r="B13" s="15" t="s">
        <v>68</v>
      </c>
      <c r="C13" s="54">
        <f>C12</f>
        <v>1032399.3999999985</v>
      </c>
      <c r="D13" s="54">
        <f>D12</f>
        <v>0</v>
      </c>
      <c r="E13" s="54">
        <f>E12</f>
        <v>0</v>
      </c>
    </row>
    <row r="14" spans="1:6" ht="18" customHeight="1">
      <c r="A14" s="4" t="s">
        <v>69</v>
      </c>
      <c r="B14" s="15" t="s">
        <v>70</v>
      </c>
      <c r="C14" s="54">
        <f>-'Приложение 2'!C50</f>
        <v>-9105791.75</v>
      </c>
      <c r="D14" s="54">
        <f>-'Приложение 2'!D50</f>
        <v>-7286069.0700000003</v>
      </c>
      <c r="E14" s="54">
        <f>-'Приложение 2'!E50</f>
        <v>-7281969.0700000003</v>
      </c>
    </row>
    <row r="15" spans="1:6" ht="18" customHeight="1">
      <c r="A15" s="4" t="s">
        <v>71</v>
      </c>
      <c r="B15" s="15" t="s">
        <v>72</v>
      </c>
      <c r="C15" s="54">
        <f>C14</f>
        <v>-9105791.75</v>
      </c>
      <c r="D15" s="54">
        <f>D14</f>
        <v>-7286069.0700000003</v>
      </c>
      <c r="E15" s="54">
        <f>E14</f>
        <v>-7281969.0700000003</v>
      </c>
    </row>
    <row r="16" spans="1:6" ht="31.5">
      <c r="A16" s="4" t="s">
        <v>73</v>
      </c>
      <c r="B16" s="15" t="s">
        <v>74</v>
      </c>
      <c r="C16" s="54">
        <f>C14</f>
        <v>-9105791.75</v>
      </c>
      <c r="D16" s="54">
        <f>D14</f>
        <v>-7286069.0700000003</v>
      </c>
      <c r="E16" s="54">
        <f>E14</f>
        <v>-7281969.0700000003</v>
      </c>
    </row>
    <row r="17" spans="1:7" ht="31.5">
      <c r="A17" s="4" t="s">
        <v>75</v>
      </c>
      <c r="B17" s="15" t="s">
        <v>76</v>
      </c>
      <c r="C17" s="54">
        <f>C14</f>
        <v>-9105791.75</v>
      </c>
      <c r="D17" s="54">
        <f>D14</f>
        <v>-7286069.0700000003</v>
      </c>
      <c r="E17" s="54">
        <f>E14</f>
        <v>-7281969.0700000003</v>
      </c>
    </row>
    <row r="18" spans="1:7" ht="18" customHeight="1">
      <c r="A18" s="4" t="s">
        <v>77</v>
      </c>
      <c r="B18" s="15" t="s">
        <v>78</v>
      </c>
      <c r="C18" s="54">
        <f>'Приложение 6'!D92</f>
        <v>10138191.149999999</v>
      </c>
      <c r="D18" s="54">
        <f>'Приложение 6'!E92</f>
        <v>7286069.0700000003</v>
      </c>
      <c r="E18" s="54">
        <f>'Приложение 6'!F92</f>
        <v>7281969.0700000003</v>
      </c>
    </row>
    <row r="19" spans="1:7" ht="18" customHeight="1">
      <c r="A19" s="4" t="s">
        <v>79</v>
      </c>
      <c r="B19" s="15" t="s">
        <v>80</v>
      </c>
      <c r="C19" s="54">
        <f>C18</f>
        <v>10138191.149999999</v>
      </c>
      <c r="D19" s="54">
        <f>D18</f>
        <v>7286069.0700000003</v>
      </c>
      <c r="E19" s="54">
        <f>E18</f>
        <v>7281969.0700000003</v>
      </c>
    </row>
    <row r="20" spans="1:7" ht="31.5">
      <c r="A20" s="4" t="s">
        <v>81</v>
      </c>
      <c r="B20" s="15" t="s">
        <v>82</v>
      </c>
      <c r="C20" s="54">
        <f>C18</f>
        <v>10138191.149999999</v>
      </c>
      <c r="D20" s="54">
        <f>D18</f>
        <v>7286069.0700000003</v>
      </c>
      <c r="E20" s="54">
        <f>E18</f>
        <v>7281969.0700000003</v>
      </c>
    </row>
    <row r="21" spans="1:7" ht="31.5">
      <c r="A21" s="4" t="s">
        <v>83</v>
      </c>
      <c r="B21" s="15" t="s">
        <v>84</v>
      </c>
      <c r="C21" s="54">
        <f>C18</f>
        <v>10138191.149999999</v>
      </c>
      <c r="D21" s="54">
        <f>D18</f>
        <v>7286069.0700000003</v>
      </c>
      <c r="E21" s="54">
        <f>E18</f>
        <v>7281969.0700000003</v>
      </c>
      <c r="G21" s="20"/>
    </row>
  </sheetData>
  <mergeCells count="11">
    <mergeCell ref="A10:A11"/>
    <mergeCell ref="B10:B11"/>
    <mergeCell ref="C10:E10"/>
    <mergeCell ref="A8:E8"/>
    <mergeCell ref="A5:E5"/>
    <mergeCell ref="A9:E9"/>
    <mergeCell ref="A1:E1"/>
    <mergeCell ref="A2:E2"/>
    <mergeCell ref="A3:E3"/>
    <mergeCell ref="A4:E4"/>
    <mergeCell ref="A6:E6"/>
  </mergeCells>
  <phoneticPr fontId="7" type="noConversion"/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A9" sqref="A9:F9"/>
    </sheetView>
  </sheetViews>
  <sheetFormatPr defaultColWidth="18.85546875" defaultRowHeight="15"/>
  <cols>
    <col min="2" max="2" width="25.85546875" customWidth="1"/>
    <col min="3" max="3" width="38.7109375" customWidth="1"/>
    <col min="4" max="6" width="16.85546875" customWidth="1"/>
  </cols>
  <sheetData>
    <row r="1" spans="1:6" ht="15.75">
      <c r="A1" s="192" t="s">
        <v>45</v>
      </c>
      <c r="B1" s="192"/>
      <c r="C1" s="192"/>
      <c r="D1" s="192"/>
      <c r="E1" s="192"/>
      <c r="F1" s="192"/>
    </row>
    <row r="2" spans="1:6" ht="15.75">
      <c r="A2" s="189" t="s">
        <v>255</v>
      </c>
      <c r="B2" s="189"/>
      <c r="C2" s="189"/>
      <c r="D2" s="189"/>
      <c r="E2" s="189"/>
      <c r="F2" s="189"/>
    </row>
    <row r="3" spans="1:6" ht="15.75">
      <c r="A3" s="189" t="s">
        <v>40</v>
      </c>
      <c r="B3" s="189"/>
      <c r="C3" s="189"/>
      <c r="D3" s="189"/>
      <c r="E3" s="189"/>
      <c r="F3" s="189"/>
    </row>
    <row r="4" spans="1:6" ht="15.75">
      <c r="A4" s="189" t="s">
        <v>31</v>
      </c>
      <c r="B4" s="189"/>
      <c r="C4" s="189"/>
      <c r="D4" s="189"/>
      <c r="E4" s="189"/>
      <c r="F4" s="189"/>
    </row>
    <row r="5" spans="1:6" ht="15.75">
      <c r="A5" s="189" t="s">
        <v>32</v>
      </c>
      <c r="B5" s="189"/>
      <c r="C5" s="189"/>
      <c r="D5" s="189"/>
      <c r="E5" s="189"/>
      <c r="F5" s="189"/>
    </row>
    <row r="6" spans="1:6" ht="15.75">
      <c r="A6" s="189" t="s">
        <v>334</v>
      </c>
      <c r="B6" s="189"/>
      <c r="C6" s="189"/>
      <c r="D6" s="189"/>
      <c r="E6" s="189"/>
      <c r="F6" s="189"/>
    </row>
    <row r="8" spans="1:6" ht="62.25" customHeight="1">
      <c r="A8" s="207" t="s">
        <v>296</v>
      </c>
      <c r="B8" s="207"/>
      <c r="C8" s="207"/>
      <c r="D8" s="207"/>
      <c r="E8" s="207"/>
      <c r="F8" s="207"/>
    </row>
    <row r="9" spans="1:6">
      <c r="A9" s="204" t="s">
        <v>342</v>
      </c>
      <c r="B9" s="204"/>
      <c r="C9" s="204"/>
      <c r="D9" s="204"/>
      <c r="E9" s="204"/>
      <c r="F9" s="204"/>
    </row>
    <row r="10" spans="1:6" ht="36" customHeight="1">
      <c r="A10" s="205" t="s">
        <v>62</v>
      </c>
      <c r="B10" s="206"/>
      <c r="C10" s="200" t="s">
        <v>85</v>
      </c>
      <c r="D10" s="197" t="s">
        <v>64</v>
      </c>
      <c r="E10" s="198"/>
      <c r="F10" s="199"/>
    </row>
    <row r="11" spans="1:6" ht="94.5">
      <c r="A11" s="8" t="s">
        <v>93</v>
      </c>
      <c r="B11" s="8" t="s">
        <v>86</v>
      </c>
      <c r="C11" s="201"/>
      <c r="D11" s="130" t="s">
        <v>152</v>
      </c>
      <c r="E11" s="130" t="s">
        <v>171</v>
      </c>
      <c r="F11" s="130" t="s">
        <v>292</v>
      </c>
    </row>
    <row r="12" spans="1:6" ht="15.75">
      <c r="A12" s="7">
        <v>1</v>
      </c>
      <c r="B12" s="7">
        <v>2</v>
      </c>
      <c r="C12" s="7">
        <v>3</v>
      </c>
      <c r="D12" s="7">
        <v>4</v>
      </c>
      <c r="E12" s="7">
        <v>4</v>
      </c>
      <c r="F12" s="7">
        <v>4</v>
      </c>
    </row>
    <row r="13" spans="1:6" ht="63">
      <c r="A13" s="11">
        <v>914</v>
      </c>
      <c r="B13" s="14"/>
      <c r="C13" s="5" t="s">
        <v>52</v>
      </c>
      <c r="D13" s="14"/>
      <c r="E13" s="14"/>
      <c r="F13" s="14"/>
    </row>
    <row r="14" spans="1:6" ht="31.5">
      <c r="A14" s="4">
        <v>914</v>
      </c>
      <c r="B14" s="11" t="s">
        <v>87</v>
      </c>
      <c r="C14" s="5" t="s">
        <v>88</v>
      </c>
      <c r="D14" s="58">
        <f>D16-D15</f>
        <v>1032399.3999999985</v>
      </c>
      <c r="E14" s="58">
        <f>E16-E15</f>
        <v>0</v>
      </c>
      <c r="F14" s="58">
        <f>F16-F15</f>
        <v>0</v>
      </c>
    </row>
    <row r="15" spans="1:6" ht="33" customHeight="1">
      <c r="A15" s="4">
        <v>914</v>
      </c>
      <c r="B15" s="4" t="s">
        <v>89</v>
      </c>
      <c r="C15" s="6" t="s">
        <v>90</v>
      </c>
      <c r="D15" s="54">
        <f>-'Приложение 4'!C14</f>
        <v>9105791.75</v>
      </c>
      <c r="E15" s="54">
        <f>-'Приложение 4'!D14</f>
        <v>7286069.0700000003</v>
      </c>
      <c r="F15" s="54">
        <f>-'Приложение 4'!E14</f>
        <v>7281969.0700000003</v>
      </c>
    </row>
    <row r="16" spans="1:6" ht="33" customHeight="1">
      <c r="A16" s="4">
        <v>914</v>
      </c>
      <c r="B16" s="4" t="s">
        <v>91</v>
      </c>
      <c r="C16" s="6" t="s">
        <v>92</v>
      </c>
      <c r="D16" s="54">
        <f>'Приложение 4'!C18</f>
        <v>10138191.149999999</v>
      </c>
      <c r="E16" s="54">
        <f>'Приложение 4'!D18</f>
        <v>7286069.0700000003</v>
      </c>
      <c r="F16" s="54">
        <f>'Приложение 4'!E18</f>
        <v>7281969.0700000003</v>
      </c>
    </row>
  </sheetData>
  <mergeCells count="11">
    <mergeCell ref="D10:F10"/>
    <mergeCell ref="A10:B10"/>
    <mergeCell ref="C10:C11"/>
    <mergeCell ref="A1:F1"/>
    <mergeCell ref="A8:F8"/>
    <mergeCell ref="A6:F6"/>
    <mergeCell ref="A5:F5"/>
    <mergeCell ref="A4:F4"/>
    <mergeCell ref="A3:F3"/>
    <mergeCell ref="A2:F2"/>
    <mergeCell ref="A9:F9"/>
  </mergeCells>
  <phoneticPr fontId="7" type="noConversion"/>
  <printOptions horizontalCentered="1"/>
  <pageMargins left="0.5" right="0.43307086614173229" top="0.47244094488188981" bottom="0.3937007874015748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06"/>
  <sheetViews>
    <sheetView tabSelected="1" workbookViewId="0">
      <selection activeCell="D58" sqref="D58:D59"/>
    </sheetView>
  </sheetViews>
  <sheetFormatPr defaultRowHeight="15"/>
  <cols>
    <col min="1" max="1" width="55" style="38" customWidth="1"/>
    <col min="2" max="2" width="14.7109375" style="87" customWidth="1"/>
    <col min="3" max="3" width="13.28515625" style="38" customWidth="1"/>
    <col min="4" max="6" width="18" style="38" customWidth="1"/>
    <col min="7" max="8" width="15.7109375" bestFit="1" customWidth="1"/>
  </cols>
  <sheetData>
    <row r="1" spans="1:7" ht="15.75">
      <c r="A1" s="221" t="s">
        <v>46</v>
      </c>
      <c r="B1" s="221"/>
      <c r="C1" s="221"/>
      <c r="D1" s="221"/>
      <c r="E1" s="221"/>
      <c r="F1" s="221"/>
    </row>
    <row r="2" spans="1:7" ht="15.75">
      <c r="A2" s="221" t="s">
        <v>255</v>
      </c>
      <c r="B2" s="221"/>
      <c r="C2" s="221"/>
      <c r="D2" s="221"/>
      <c r="E2" s="221"/>
      <c r="F2" s="221"/>
    </row>
    <row r="3" spans="1:7" ht="15.75">
      <c r="A3" s="221" t="s">
        <v>40</v>
      </c>
      <c r="B3" s="221"/>
      <c r="C3" s="221"/>
      <c r="D3" s="221"/>
      <c r="E3" s="221"/>
      <c r="F3" s="221"/>
    </row>
    <row r="4" spans="1:7" ht="15.75">
      <c r="A4" s="221" t="s">
        <v>31</v>
      </c>
      <c r="B4" s="221"/>
      <c r="C4" s="221"/>
      <c r="D4" s="221"/>
      <c r="E4" s="221"/>
      <c r="F4" s="221"/>
    </row>
    <row r="5" spans="1:7" ht="15.75">
      <c r="A5" s="221" t="s">
        <v>32</v>
      </c>
      <c r="B5" s="221"/>
      <c r="C5" s="221"/>
      <c r="D5" s="221"/>
      <c r="E5" s="221"/>
      <c r="F5" s="221"/>
    </row>
    <row r="6" spans="1:7" ht="15.75">
      <c r="A6" s="221" t="s">
        <v>335</v>
      </c>
      <c r="B6" s="221"/>
      <c r="C6" s="221"/>
      <c r="D6" s="221"/>
      <c r="E6" s="221"/>
      <c r="F6" s="221"/>
    </row>
    <row r="7" spans="1:7">
      <c r="E7" s="226"/>
      <c r="F7" s="226"/>
    </row>
    <row r="8" spans="1:7" ht="35.25" customHeight="1">
      <c r="A8" s="222" t="s">
        <v>297</v>
      </c>
      <c r="B8" s="222"/>
      <c r="C8" s="222"/>
      <c r="D8" s="222"/>
      <c r="E8" s="222"/>
      <c r="F8" s="222"/>
    </row>
    <row r="9" spans="1:7">
      <c r="A9" s="225" t="s">
        <v>343</v>
      </c>
      <c r="B9" s="225"/>
      <c r="C9" s="225"/>
      <c r="D9" s="225"/>
      <c r="E9" s="225"/>
      <c r="F9" s="225"/>
    </row>
    <row r="10" spans="1:7" ht="15" customHeight="1">
      <c r="A10" s="200" t="s">
        <v>43</v>
      </c>
      <c r="B10" s="223" t="s">
        <v>94</v>
      </c>
      <c r="C10" s="200" t="s">
        <v>95</v>
      </c>
      <c r="D10" s="216" t="s">
        <v>64</v>
      </c>
      <c r="E10" s="217"/>
      <c r="F10" s="218"/>
    </row>
    <row r="11" spans="1:7" ht="31.5" customHeight="1">
      <c r="A11" s="201"/>
      <c r="B11" s="224"/>
      <c r="C11" s="201"/>
      <c r="D11" s="130" t="s">
        <v>152</v>
      </c>
      <c r="E11" s="130" t="s">
        <v>171</v>
      </c>
      <c r="F11" s="130" t="s">
        <v>292</v>
      </c>
    </row>
    <row r="12" spans="1:7" s="24" customFormat="1" ht="33" customHeight="1">
      <c r="A12" s="155" t="s">
        <v>217</v>
      </c>
      <c r="B12" s="74" t="s">
        <v>288</v>
      </c>
      <c r="C12" s="155"/>
      <c r="D12" s="156">
        <f>D13+D36+D40+D47</f>
        <v>8618739.6199999992</v>
      </c>
      <c r="E12" s="156">
        <f>E13+E36+E40+E47</f>
        <v>6653126.0700000003</v>
      </c>
      <c r="F12" s="156">
        <f>F13+F36+F40+F47</f>
        <v>6649026.0700000003</v>
      </c>
      <c r="G12" s="20">
        <f>D12+E12+F12</f>
        <v>21920891.759999998</v>
      </c>
    </row>
    <row r="13" spans="1:7" s="24" customFormat="1" ht="16.5" customHeight="1">
      <c r="A13" s="155" t="s">
        <v>215</v>
      </c>
      <c r="B13" s="74" t="s">
        <v>218</v>
      </c>
      <c r="C13" s="155"/>
      <c r="D13" s="156">
        <f>D14+D23+D30+D33</f>
        <v>3891022.53</v>
      </c>
      <c r="E13" s="156">
        <f>E14+E23+E30+E33</f>
        <v>3035322.16</v>
      </c>
      <c r="F13" s="156">
        <f>F14+F23+F30+F33</f>
        <v>3031222.16</v>
      </c>
      <c r="G13" s="20"/>
    </row>
    <row r="14" spans="1:7" s="24" customFormat="1" ht="31.5">
      <c r="A14" s="155" t="s">
        <v>216</v>
      </c>
      <c r="B14" s="74" t="s">
        <v>219</v>
      </c>
      <c r="C14" s="75"/>
      <c r="D14" s="76">
        <f>SUM(D15:D22)</f>
        <v>3367935.92</v>
      </c>
      <c r="E14" s="76">
        <f>SUM(E15:E22)</f>
        <v>2634163.56</v>
      </c>
      <c r="F14" s="76">
        <f>SUM(F15:F22)</f>
        <v>2642822.16</v>
      </c>
    </row>
    <row r="15" spans="1:7" ht="31.5">
      <c r="A15" s="114" t="s">
        <v>97</v>
      </c>
      <c r="B15" s="220" t="s">
        <v>174</v>
      </c>
      <c r="C15" s="215">
        <v>100</v>
      </c>
      <c r="D15" s="214">
        <f>SUM('Приложение 7'!G14:G15)</f>
        <v>571838.04</v>
      </c>
      <c r="E15" s="214">
        <f>SUM('Приложение 8'!G15:G16)</f>
        <v>536298.1</v>
      </c>
      <c r="F15" s="214">
        <f>SUM('Приложение 8'!H15:H16)</f>
        <v>551873.1</v>
      </c>
    </row>
    <row r="16" spans="1:7" ht="63.75" customHeight="1">
      <c r="A16" s="157" t="s">
        <v>98</v>
      </c>
      <c r="B16" s="220"/>
      <c r="C16" s="215"/>
      <c r="D16" s="214"/>
      <c r="E16" s="214"/>
      <c r="F16" s="214"/>
    </row>
    <row r="17" spans="1:8" ht="31.5">
      <c r="A17" s="114" t="s">
        <v>99</v>
      </c>
      <c r="B17" s="220" t="s">
        <v>175</v>
      </c>
      <c r="C17" s="215">
        <v>100</v>
      </c>
      <c r="D17" s="214">
        <f>SUM('Приложение 7'!G17:G18)</f>
        <v>2333147.88</v>
      </c>
      <c r="E17" s="214">
        <f>SUM('Приложение 8'!G18:G19)</f>
        <v>1806078.46</v>
      </c>
      <c r="F17" s="214">
        <f>SUM('Приложение 8'!H18:H19)</f>
        <v>1786404.06</v>
      </c>
    </row>
    <row r="18" spans="1:8" ht="63.75" customHeight="1">
      <c r="A18" s="157" t="s">
        <v>98</v>
      </c>
      <c r="B18" s="220"/>
      <c r="C18" s="215"/>
      <c r="D18" s="214"/>
      <c r="E18" s="214"/>
      <c r="F18" s="214"/>
    </row>
    <row r="19" spans="1:8" ht="31.5">
      <c r="A19" s="114" t="s">
        <v>99</v>
      </c>
      <c r="B19" s="220" t="s">
        <v>175</v>
      </c>
      <c r="C19" s="215">
        <v>200</v>
      </c>
      <c r="D19" s="214">
        <f>SUM('Приложение 7'!G19:G20)</f>
        <v>455000</v>
      </c>
      <c r="E19" s="214">
        <v>281787</v>
      </c>
      <c r="F19" s="214">
        <v>294545</v>
      </c>
    </row>
    <row r="20" spans="1:8" ht="31.5">
      <c r="A20" s="157" t="s">
        <v>100</v>
      </c>
      <c r="B20" s="220"/>
      <c r="C20" s="215"/>
      <c r="D20" s="214"/>
      <c r="E20" s="214"/>
      <c r="F20" s="214"/>
      <c r="H20" s="20"/>
    </row>
    <row r="21" spans="1:8" ht="31.5">
      <c r="A21" s="114" t="s">
        <v>99</v>
      </c>
      <c r="B21" s="220" t="s">
        <v>175</v>
      </c>
      <c r="C21" s="215">
        <v>800</v>
      </c>
      <c r="D21" s="214">
        <f>SUM('Приложение 7'!G21:G22)</f>
        <v>7950</v>
      </c>
      <c r="E21" s="214">
        <f>SUM('Приложение 8'!G22:G23)</f>
        <v>10000</v>
      </c>
      <c r="F21" s="214">
        <f>SUM('Приложение 8'!H22:H23)</f>
        <v>10000</v>
      </c>
    </row>
    <row r="22" spans="1:8" ht="15.75">
      <c r="A22" s="157" t="s">
        <v>101</v>
      </c>
      <c r="B22" s="220"/>
      <c r="C22" s="215"/>
      <c r="D22" s="214"/>
      <c r="E22" s="214"/>
      <c r="F22" s="214"/>
      <c r="H22" s="20"/>
    </row>
    <row r="23" spans="1:8" s="24" customFormat="1" ht="31.5">
      <c r="A23" s="158" t="s">
        <v>214</v>
      </c>
      <c r="B23" s="74" t="s">
        <v>221</v>
      </c>
      <c r="C23" s="75"/>
      <c r="D23" s="159">
        <f>SUM(D24:D29)</f>
        <v>455670.61</v>
      </c>
      <c r="E23" s="76">
        <f>SUM(E24:E29)</f>
        <v>350000</v>
      </c>
      <c r="F23" s="76">
        <f>SUM(F24:F29)</f>
        <v>350000</v>
      </c>
    </row>
    <row r="24" spans="1:8" s="24" customFormat="1" ht="31.5">
      <c r="A24" s="114" t="s">
        <v>155</v>
      </c>
      <c r="B24" s="220" t="s">
        <v>181</v>
      </c>
      <c r="C24" s="215">
        <v>800</v>
      </c>
      <c r="D24" s="214">
        <f>SUM('Приложение 7'!G30:G31)</f>
        <v>3500</v>
      </c>
      <c r="E24" s="214">
        <f>SUM('Приложение 8'!G28:G29)</f>
        <v>4000</v>
      </c>
      <c r="F24" s="214">
        <f>SUM('Приложение 8'!H28:H29)</f>
        <v>4000</v>
      </c>
    </row>
    <row r="25" spans="1:8" s="24" customFormat="1" ht="31.5">
      <c r="A25" s="157" t="s">
        <v>100</v>
      </c>
      <c r="B25" s="220"/>
      <c r="C25" s="215"/>
      <c r="D25" s="214"/>
      <c r="E25" s="214"/>
      <c r="F25" s="214"/>
    </row>
    <row r="26" spans="1:8" s="24" customFormat="1" ht="31.5">
      <c r="A26" s="114" t="s">
        <v>156</v>
      </c>
      <c r="B26" s="220" t="s">
        <v>182</v>
      </c>
      <c r="C26" s="215">
        <v>200</v>
      </c>
      <c r="D26" s="212">
        <f>SUM('Приложение 7'!G32:G33)</f>
        <v>439170.61</v>
      </c>
      <c r="E26" s="214">
        <f>SUM('Приложение 8'!G30:G31)</f>
        <v>333000</v>
      </c>
      <c r="F26" s="214">
        <f>SUM('Приложение 8'!H30:H31)</f>
        <v>333000</v>
      </c>
    </row>
    <row r="27" spans="1:8" s="24" customFormat="1" ht="31.5">
      <c r="A27" s="157" t="s">
        <v>100</v>
      </c>
      <c r="B27" s="220"/>
      <c r="C27" s="215"/>
      <c r="D27" s="213"/>
      <c r="E27" s="214"/>
      <c r="F27" s="214"/>
    </row>
    <row r="28" spans="1:8" s="24" customFormat="1" ht="31.5">
      <c r="A28" s="114" t="s">
        <v>164</v>
      </c>
      <c r="B28" s="208" t="s">
        <v>183</v>
      </c>
      <c r="C28" s="210">
        <v>200</v>
      </c>
      <c r="D28" s="212">
        <f>SUM('Приложение 7'!G34:G35)</f>
        <v>13000</v>
      </c>
      <c r="E28" s="212">
        <f>SUM('Приложение 8'!G32:G33)</f>
        <v>13000</v>
      </c>
      <c r="F28" s="212">
        <f>SUM('Приложение 8'!H32:H33)</f>
        <v>13000</v>
      </c>
    </row>
    <row r="29" spans="1:8" s="24" customFormat="1" ht="31.5">
      <c r="A29" s="157" t="s">
        <v>100</v>
      </c>
      <c r="B29" s="209"/>
      <c r="C29" s="211"/>
      <c r="D29" s="213"/>
      <c r="E29" s="213"/>
      <c r="F29" s="213"/>
    </row>
    <row r="30" spans="1:8" s="24" customFormat="1" ht="47.25">
      <c r="A30" s="160" t="s">
        <v>213</v>
      </c>
      <c r="B30" s="74" t="s">
        <v>220</v>
      </c>
      <c r="C30" s="75"/>
      <c r="D30" s="159">
        <f>SUM(D31)</f>
        <v>0</v>
      </c>
      <c r="E30" s="76">
        <f>SUM(E31)</f>
        <v>12758.6</v>
      </c>
      <c r="F30" s="76">
        <f>SUM(F31)</f>
        <v>0</v>
      </c>
    </row>
    <row r="31" spans="1:8" ht="66" customHeight="1">
      <c r="A31" s="161" t="s">
        <v>157</v>
      </c>
      <c r="B31" s="220" t="s">
        <v>180</v>
      </c>
      <c r="C31" s="215">
        <v>500</v>
      </c>
      <c r="D31" s="219">
        <f>SUM('Приложение 7'!G27:G28)</f>
        <v>0</v>
      </c>
      <c r="E31" s="214">
        <f>SUM('Приложение 8'!G25:G26)</f>
        <v>12758.6</v>
      </c>
      <c r="F31" s="214">
        <f>SUM('Приложение 8'!H25:H26)</f>
        <v>0</v>
      </c>
    </row>
    <row r="32" spans="1:8" ht="0.75" hidden="1" customHeight="1">
      <c r="A32" s="162"/>
      <c r="B32" s="220"/>
      <c r="C32" s="215"/>
      <c r="D32" s="219"/>
      <c r="E32" s="214"/>
      <c r="F32" s="214"/>
    </row>
    <row r="33" spans="1:7" ht="47.25">
      <c r="A33" s="155" t="s">
        <v>229</v>
      </c>
      <c r="B33" s="163" t="s">
        <v>230</v>
      </c>
      <c r="C33" s="164"/>
      <c r="D33" s="165">
        <f>SUM(D34)</f>
        <v>67416</v>
      </c>
      <c r="E33" s="165">
        <f>SUM(E34)</f>
        <v>38400</v>
      </c>
      <c r="F33" s="165">
        <f>SUM(F34)</f>
        <v>38400</v>
      </c>
    </row>
    <row r="34" spans="1:7" ht="31.5">
      <c r="A34" s="114" t="s">
        <v>110</v>
      </c>
      <c r="B34" s="220" t="s">
        <v>184</v>
      </c>
      <c r="C34" s="215">
        <v>300</v>
      </c>
      <c r="D34" s="214">
        <f>SUM('Приложение 7'!G67:G68)</f>
        <v>67416</v>
      </c>
      <c r="E34" s="214">
        <f>SUM('Приложение 8'!G54:G55)</f>
        <v>38400</v>
      </c>
      <c r="F34" s="214">
        <f>SUM('Приложение 8'!H54:H55)</f>
        <v>38400</v>
      </c>
    </row>
    <row r="35" spans="1:7" ht="16.5" customHeight="1">
      <c r="A35" s="157" t="s">
        <v>111</v>
      </c>
      <c r="B35" s="220"/>
      <c r="C35" s="215"/>
      <c r="D35" s="214"/>
      <c r="E35" s="214"/>
      <c r="F35" s="214"/>
    </row>
    <row r="36" spans="1:7" s="23" customFormat="1" ht="18" customHeight="1">
      <c r="A36" s="155" t="s">
        <v>172</v>
      </c>
      <c r="B36" s="74" t="s">
        <v>232</v>
      </c>
      <c r="C36" s="155"/>
      <c r="D36" s="156">
        <f t="shared" ref="D36:F37" si="0">SUM(D37)</f>
        <v>188000</v>
      </c>
      <c r="E36" s="156">
        <f t="shared" si="0"/>
        <v>50000</v>
      </c>
      <c r="F36" s="156">
        <f t="shared" si="0"/>
        <v>50000</v>
      </c>
      <c r="G36" s="151"/>
    </row>
    <row r="37" spans="1:7" s="23" customFormat="1" ht="31.5">
      <c r="A37" s="155" t="s">
        <v>231</v>
      </c>
      <c r="B37" s="74" t="s">
        <v>233</v>
      </c>
      <c r="C37" s="155"/>
      <c r="D37" s="156">
        <f t="shared" si="0"/>
        <v>188000</v>
      </c>
      <c r="E37" s="156">
        <f t="shared" si="0"/>
        <v>50000</v>
      </c>
      <c r="F37" s="156">
        <f t="shared" si="0"/>
        <v>50000</v>
      </c>
    </row>
    <row r="38" spans="1:7" ht="31.5">
      <c r="A38" s="114" t="s">
        <v>106</v>
      </c>
      <c r="B38" s="220" t="s">
        <v>176</v>
      </c>
      <c r="C38" s="215">
        <v>200</v>
      </c>
      <c r="D38" s="214">
        <f>SUM('Приложение 7'!G44:G45)</f>
        <v>188000</v>
      </c>
      <c r="E38" s="214">
        <f>SUM('Приложение 8'!G40:G41)</f>
        <v>50000</v>
      </c>
      <c r="F38" s="214">
        <f>SUM('Приложение 8'!H40:H41)</f>
        <v>50000</v>
      </c>
    </row>
    <row r="39" spans="1:7" ht="31.5">
      <c r="A39" s="157" t="s">
        <v>100</v>
      </c>
      <c r="B39" s="220"/>
      <c r="C39" s="215"/>
      <c r="D39" s="214"/>
      <c r="E39" s="214"/>
      <c r="F39" s="214"/>
    </row>
    <row r="40" spans="1:7" s="35" customFormat="1" ht="15.75">
      <c r="A40" s="155" t="s">
        <v>234</v>
      </c>
      <c r="B40" s="74" t="s">
        <v>235</v>
      </c>
      <c r="C40" s="75"/>
      <c r="D40" s="166">
        <f>D41+D44</f>
        <v>645897.24</v>
      </c>
      <c r="E40" s="166">
        <f t="shared" ref="E40:F40" si="1">E41+E44</f>
        <v>553300</v>
      </c>
      <c r="F40" s="166">
        <f t="shared" si="1"/>
        <v>553300</v>
      </c>
      <c r="G40" s="178"/>
    </row>
    <row r="41" spans="1:7" s="34" customFormat="1" ht="31.5">
      <c r="A41" s="155" t="s">
        <v>236</v>
      </c>
      <c r="B41" s="74" t="s">
        <v>237</v>
      </c>
      <c r="C41" s="75"/>
      <c r="D41" s="166">
        <f>SUM(D42)</f>
        <v>595897.24</v>
      </c>
      <c r="E41" s="166">
        <f>SUM(E42)</f>
        <v>503300</v>
      </c>
      <c r="F41" s="166">
        <f>SUM(F42)</f>
        <v>503300</v>
      </c>
    </row>
    <row r="42" spans="1:7" ht="33" customHeight="1">
      <c r="A42" s="114" t="s">
        <v>108</v>
      </c>
      <c r="B42" s="220" t="s">
        <v>177</v>
      </c>
      <c r="C42" s="215">
        <v>200</v>
      </c>
      <c r="D42" s="214">
        <f>SUM('Приложение 7'!G59:G60)</f>
        <v>595897.24</v>
      </c>
      <c r="E42" s="214">
        <f>SUM('Приложение 8'!G48:G49)</f>
        <v>503300</v>
      </c>
      <c r="F42" s="214">
        <f>SUM('Приложение 8'!H48:H49)</f>
        <v>503300</v>
      </c>
    </row>
    <row r="43" spans="1:7" ht="31.5">
      <c r="A43" s="157" t="s">
        <v>100</v>
      </c>
      <c r="B43" s="220"/>
      <c r="C43" s="215"/>
      <c r="D43" s="214"/>
      <c r="E43" s="214"/>
      <c r="F43" s="214"/>
    </row>
    <row r="44" spans="1:7" s="34" customFormat="1" ht="32.25" customHeight="1">
      <c r="A44" s="155" t="s">
        <v>238</v>
      </c>
      <c r="B44" s="74" t="s">
        <v>239</v>
      </c>
      <c r="C44" s="75"/>
      <c r="D44" s="166">
        <f>SUM(D45)</f>
        <v>50000</v>
      </c>
      <c r="E44" s="166">
        <f>SUM(E45)</f>
        <v>50000</v>
      </c>
      <c r="F44" s="166">
        <f>SUM(F45)</f>
        <v>50000</v>
      </c>
    </row>
    <row r="45" spans="1:7" ht="31.5">
      <c r="A45" s="114" t="s">
        <v>161</v>
      </c>
      <c r="B45" s="220" t="s">
        <v>178</v>
      </c>
      <c r="C45" s="215">
        <v>200</v>
      </c>
      <c r="D45" s="214">
        <f>SUM('Приложение 7'!G61:G62)</f>
        <v>50000</v>
      </c>
      <c r="E45" s="214">
        <f>SUM('Приложение 8'!G50:G51)</f>
        <v>50000</v>
      </c>
      <c r="F45" s="214">
        <f>SUM('Приложение 8'!H50:H51)</f>
        <v>50000</v>
      </c>
    </row>
    <row r="46" spans="1:7" ht="31.5">
      <c r="A46" s="157" t="s">
        <v>100</v>
      </c>
      <c r="B46" s="220"/>
      <c r="C46" s="215"/>
      <c r="D46" s="214"/>
      <c r="E46" s="214"/>
      <c r="F46" s="214"/>
    </row>
    <row r="47" spans="1:7" s="28" customFormat="1" ht="31.5">
      <c r="A47" s="167" t="s">
        <v>173</v>
      </c>
      <c r="B47" s="168" t="s">
        <v>240</v>
      </c>
      <c r="C47" s="167"/>
      <c r="D47" s="169">
        <f>D48+D51+D62+D65</f>
        <v>3893819.8499999996</v>
      </c>
      <c r="E47" s="169">
        <f t="shared" ref="E47:F47" si="2">E48+E51+E62+E65</f>
        <v>3014503.91</v>
      </c>
      <c r="F47" s="169">
        <f t="shared" si="2"/>
        <v>3014503.91</v>
      </c>
    </row>
    <row r="48" spans="1:7" s="24" customFormat="1" ht="31.5">
      <c r="A48" s="155" t="s">
        <v>241</v>
      </c>
      <c r="B48" s="74" t="s">
        <v>242</v>
      </c>
      <c r="C48" s="75"/>
      <c r="D48" s="76">
        <f>SUM(D49)</f>
        <v>3000</v>
      </c>
      <c r="E48" s="76">
        <f>SUM(E49)</f>
        <v>3000</v>
      </c>
      <c r="F48" s="76">
        <f>SUM(F49)</f>
        <v>3000</v>
      </c>
    </row>
    <row r="49" spans="1:6" ht="29.25" customHeight="1">
      <c r="A49" s="114" t="s">
        <v>162</v>
      </c>
      <c r="B49" s="220" t="s">
        <v>179</v>
      </c>
      <c r="C49" s="215">
        <v>200</v>
      </c>
      <c r="D49" s="214">
        <f>SUM('Приложение 7'!G72:G73)</f>
        <v>3000</v>
      </c>
      <c r="E49" s="214">
        <f>SUM('Приложение 8'!G59:G60)</f>
        <v>3000</v>
      </c>
      <c r="F49" s="214">
        <f>SUM('Приложение 8'!H59:H60)</f>
        <v>3000</v>
      </c>
    </row>
    <row r="50" spans="1:6" ht="31.5">
      <c r="A50" s="157" t="s">
        <v>100</v>
      </c>
      <c r="B50" s="220"/>
      <c r="C50" s="215"/>
      <c r="D50" s="214"/>
      <c r="E50" s="214"/>
      <c r="F50" s="214"/>
    </row>
    <row r="51" spans="1:6" s="24" customFormat="1" ht="32.25" customHeight="1">
      <c r="A51" s="155" t="s">
        <v>243</v>
      </c>
      <c r="B51" s="74" t="s">
        <v>244</v>
      </c>
      <c r="C51" s="75"/>
      <c r="D51" s="76">
        <f>SUM(D52:D61)</f>
        <v>2876556.84</v>
      </c>
      <c r="E51" s="76">
        <f>SUM(E52:E61)</f>
        <v>2269654.84</v>
      </c>
      <c r="F51" s="76">
        <f>SUM(F52:F61)</f>
        <v>2269654.84</v>
      </c>
    </row>
    <row r="52" spans="1:6" ht="31.5">
      <c r="A52" s="114" t="s">
        <v>116</v>
      </c>
      <c r="B52" s="220" t="s">
        <v>185</v>
      </c>
      <c r="C52" s="215">
        <v>100</v>
      </c>
      <c r="D52" s="214">
        <f>SUM('Приложение 7'!G77:G78)</f>
        <v>1344465.42</v>
      </c>
      <c r="E52" s="214">
        <f>SUM('Приложение 8'!G64:G65)</f>
        <v>1350765.42</v>
      </c>
      <c r="F52" s="214">
        <f>SUM('Приложение 8'!H64:H65)</f>
        <v>1350765.42</v>
      </c>
    </row>
    <row r="53" spans="1:6" ht="62.25" customHeight="1">
      <c r="A53" s="157" t="s">
        <v>98</v>
      </c>
      <c r="B53" s="220"/>
      <c r="C53" s="215"/>
      <c r="D53" s="214"/>
      <c r="E53" s="214"/>
      <c r="F53" s="214"/>
    </row>
    <row r="54" spans="1:6" ht="31.5">
      <c r="A54" s="114" t="s">
        <v>116</v>
      </c>
      <c r="B54" s="220" t="s">
        <v>185</v>
      </c>
      <c r="C54" s="215">
        <v>200</v>
      </c>
      <c r="D54" s="214">
        <f>SUM('Приложение 7'!G79:G80)</f>
        <v>1249213.42</v>
      </c>
      <c r="E54" s="214">
        <f>SUM('Приложение 8'!G66:G67)</f>
        <v>867589.42</v>
      </c>
      <c r="F54" s="214">
        <f>SUM('Приложение 8'!H66:H67)</f>
        <v>867589.42</v>
      </c>
    </row>
    <row r="55" spans="1:6" ht="31.5">
      <c r="A55" s="157" t="s">
        <v>100</v>
      </c>
      <c r="B55" s="220"/>
      <c r="C55" s="215"/>
      <c r="D55" s="214"/>
      <c r="E55" s="214"/>
      <c r="F55" s="214"/>
    </row>
    <row r="56" spans="1:6" ht="31.5">
      <c r="A56" s="114" t="s">
        <v>116</v>
      </c>
      <c r="B56" s="220" t="s">
        <v>185</v>
      </c>
      <c r="C56" s="215">
        <v>800</v>
      </c>
      <c r="D56" s="214">
        <f>SUM('Приложение 7'!G81:G82)</f>
        <v>68824</v>
      </c>
      <c r="E56" s="214">
        <f>SUM('Приложение 8'!G68:G69)</f>
        <v>51300</v>
      </c>
      <c r="F56" s="214">
        <f>SUM('Приложение 8'!H68:H69)</f>
        <v>51300</v>
      </c>
    </row>
    <row r="57" spans="1:6" ht="15.75">
      <c r="A57" s="157" t="s">
        <v>101</v>
      </c>
      <c r="B57" s="220"/>
      <c r="C57" s="215"/>
      <c r="D57" s="214"/>
      <c r="E57" s="214"/>
      <c r="F57" s="214"/>
    </row>
    <row r="58" spans="1:6" ht="78.75">
      <c r="A58" s="114" t="s">
        <v>169</v>
      </c>
      <c r="B58" s="208" t="s">
        <v>186</v>
      </c>
      <c r="C58" s="210">
        <v>100</v>
      </c>
      <c r="D58" s="212">
        <f>SUM('Приложение 7'!G83:G84)</f>
        <v>207754</v>
      </c>
      <c r="E58" s="212" t="s">
        <v>165</v>
      </c>
      <c r="F58" s="212" t="s">
        <v>165</v>
      </c>
    </row>
    <row r="59" spans="1:6" ht="62.25" customHeight="1">
      <c r="A59" s="157" t="s">
        <v>98</v>
      </c>
      <c r="B59" s="209"/>
      <c r="C59" s="211"/>
      <c r="D59" s="213"/>
      <c r="E59" s="213"/>
      <c r="F59" s="213"/>
    </row>
    <row r="60" spans="1:6" ht="65.25" customHeight="1">
      <c r="A60" s="114" t="s">
        <v>170</v>
      </c>
      <c r="B60" s="208" t="s">
        <v>187</v>
      </c>
      <c r="C60" s="210">
        <v>100</v>
      </c>
      <c r="D60" s="212">
        <f>SUM('Приложение 7'!G85:G86)</f>
        <v>6300</v>
      </c>
      <c r="E60" s="212" t="s">
        <v>165</v>
      </c>
      <c r="F60" s="212" t="s">
        <v>165</v>
      </c>
    </row>
    <row r="61" spans="1:6" ht="62.25" customHeight="1">
      <c r="A61" s="157" t="s">
        <v>98</v>
      </c>
      <c r="B61" s="209"/>
      <c r="C61" s="211"/>
      <c r="D61" s="213"/>
      <c r="E61" s="213"/>
      <c r="F61" s="213"/>
    </row>
    <row r="62" spans="1:6" s="24" customFormat="1" ht="30" customHeight="1">
      <c r="A62" s="155" t="s">
        <v>245</v>
      </c>
      <c r="B62" s="74" t="s">
        <v>246</v>
      </c>
      <c r="C62" s="75"/>
      <c r="D62" s="76">
        <f>SUM(D63)</f>
        <v>3000</v>
      </c>
      <c r="E62" s="76">
        <f>SUM(E63)</f>
        <v>3000</v>
      </c>
      <c r="F62" s="76">
        <f>SUM(F63)</f>
        <v>3000</v>
      </c>
    </row>
    <row r="63" spans="1:6" ht="32.25" customHeight="1">
      <c r="A63" s="114" t="s">
        <v>163</v>
      </c>
      <c r="B63" s="220" t="s">
        <v>188</v>
      </c>
      <c r="C63" s="215">
        <v>200</v>
      </c>
      <c r="D63" s="214">
        <f>SUM('Приложение 7'!G98:G99)</f>
        <v>3000</v>
      </c>
      <c r="E63" s="214">
        <f>SUM('Приложение 8'!G77:G78)</f>
        <v>3000</v>
      </c>
      <c r="F63" s="214">
        <f>SUM('Приложение 8'!H77:H78)</f>
        <v>3000</v>
      </c>
    </row>
    <row r="64" spans="1:6" ht="31.5">
      <c r="A64" s="157" t="s">
        <v>100</v>
      </c>
      <c r="B64" s="220"/>
      <c r="C64" s="215"/>
      <c r="D64" s="214"/>
      <c r="E64" s="214"/>
      <c r="F64" s="214"/>
    </row>
    <row r="65" spans="1:8" s="24" customFormat="1" ht="31.5" customHeight="1">
      <c r="A65" s="155" t="s">
        <v>247</v>
      </c>
      <c r="B65" s="74" t="s">
        <v>248</v>
      </c>
      <c r="C65" s="75"/>
      <c r="D65" s="76">
        <f>SUM(D66:D73)</f>
        <v>1011263.01</v>
      </c>
      <c r="E65" s="76">
        <f>SUM(E70:E73)</f>
        <v>738849.07000000007</v>
      </c>
      <c r="F65" s="76">
        <f>SUM(F70:F73)</f>
        <v>738849.07000000007</v>
      </c>
      <c r="G65" s="20">
        <f>D65+E65+F65</f>
        <v>2488961.1500000004</v>
      </c>
    </row>
    <row r="66" spans="1:8" s="115" customFormat="1" ht="32.25" customHeight="1">
      <c r="A66" s="114" t="s">
        <v>274</v>
      </c>
      <c r="B66" s="208" t="s">
        <v>275</v>
      </c>
      <c r="C66" s="210">
        <v>100</v>
      </c>
      <c r="D66" s="212">
        <f>SUM('Приложение 7'!G88:G89)</f>
        <v>259836.75</v>
      </c>
      <c r="E66" s="227">
        <v>0</v>
      </c>
      <c r="F66" s="227">
        <v>0</v>
      </c>
    </row>
    <row r="67" spans="1:8" s="115" customFormat="1" ht="32.25" customHeight="1">
      <c r="A67" s="157" t="s">
        <v>98</v>
      </c>
      <c r="B67" s="209"/>
      <c r="C67" s="211"/>
      <c r="D67" s="213"/>
      <c r="E67" s="228"/>
      <c r="F67" s="228"/>
    </row>
    <row r="68" spans="1:8" s="115" customFormat="1" ht="32.25" customHeight="1">
      <c r="A68" s="114" t="s">
        <v>276</v>
      </c>
      <c r="B68" s="208" t="s">
        <v>277</v>
      </c>
      <c r="C68" s="210">
        <v>100</v>
      </c>
      <c r="D68" s="212">
        <f>SUM('Приложение 7'!G90:G91)</f>
        <v>13675.62</v>
      </c>
      <c r="E68" s="227">
        <v>0</v>
      </c>
      <c r="F68" s="227">
        <v>0</v>
      </c>
    </row>
    <row r="69" spans="1:8" s="115" customFormat="1" ht="32.25" customHeight="1">
      <c r="A69" s="157" t="s">
        <v>98</v>
      </c>
      <c r="B69" s="209"/>
      <c r="C69" s="211"/>
      <c r="D69" s="213"/>
      <c r="E69" s="228"/>
      <c r="F69" s="228"/>
    </row>
    <row r="70" spans="1:8" s="36" customFormat="1" ht="33" customHeight="1">
      <c r="A70" s="114" t="s">
        <v>249</v>
      </c>
      <c r="B70" s="220" t="s">
        <v>250</v>
      </c>
      <c r="C70" s="210">
        <v>100</v>
      </c>
      <c r="D70" s="212">
        <f>SUM('Приложение 7'!G92:G93)</f>
        <v>440411.38</v>
      </c>
      <c r="E70" s="212">
        <f>SUM('Приложение 8'!G71:G72)</f>
        <v>451116.44</v>
      </c>
      <c r="F70" s="212">
        <f>SUM('Приложение 8'!H71:H72)</f>
        <v>451116.44</v>
      </c>
    </row>
    <row r="71" spans="1:8" s="36" customFormat="1" ht="63.75" customHeight="1">
      <c r="A71" s="157" t="s">
        <v>98</v>
      </c>
      <c r="B71" s="220"/>
      <c r="C71" s="211"/>
      <c r="D71" s="213"/>
      <c r="E71" s="213"/>
      <c r="F71" s="213"/>
    </row>
    <row r="72" spans="1:8" s="24" customFormat="1" ht="33" customHeight="1">
      <c r="A72" s="114" t="s">
        <v>249</v>
      </c>
      <c r="B72" s="220" t="s">
        <v>250</v>
      </c>
      <c r="C72" s="215">
        <v>200</v>
      </c>
      <c r="D72" s="214">
        <f>SUM('Приложение 7'!G94:G95)</f>
        <v>297339.26</v>
      </c>
      <c r="E72" s="214">
        <f>SUM('Приложение 8'!G73:G74)</f>
        <v>287732.63</v>
      </c>
      <c r="F72" s="214">
        <f>SUM('Приложение 8'!H73:H74)</f>
        <v>287732.63</v>
      </c>
    </row>
    <row r="73" spans="1:8" s="24" customFormat="1" ht="31.5">
      <c r="A73" s="157" t="s">
        <v>100</v>
      </c>
      <c r="B73" s="220"/>
      <c r="C73" s="215"/>
      <c r="D73" s="214"/>
      <c r="E73" s="214"/>
      <c r="F73" s="214"/>
    </row>
    <row r="74" spans="1:8" s="24" customFormat="1" ht="35.25" customHeight="1">
      <c r="A74" s="158" t="s">
        <v>222</v>
      </c>
      <c r="B74" s="74" t="s">
        <v>223</v>
      </c>
      <c r="C74" s="75"/>
      <c r="D74" s="76">
        <f>SUM(D75)</f>
        <v>1519451.5299999998</v>
      </c>
      <c r="E74" s="76">
        <f>SUM(E75)</f>
        <v>632943</v>
      </c>
      <c r="F74" s="76">
        <f>SUM(F75)</f>
        <v>632943</v>
      </c>
      <c r="G74" s="20"/>
    </row>
    <row r="75" spans="1:8" s="24" customFormat="1" ht="29.25" customHeight="1">
      <c r="A75" s="155" t="s">
        <v>224</v>
      </c>
      <c r="B75" s="74" t="s">
        <v>225</v>
      </c>
      <c r="C75" s="75"/>
      <c r="D75" s="76">
        <f>D76+D78+D80+D82+D84+D86+D87+D88+D90</f>
        <v>1519451.5299999998</v>
      </c>
      <c r="E75" s="76">
        <f>SUM(E76:E90)</f>
        <v>632943</v>
      </c>
      <c r="F75" s="76">
        <f>SUM(F76:F90)</f>
        <v>632943</v>
      </c>
      <c r="H75" s="20"/>
    </row>
    <row r="76" spans="1:8" s="24" customFormat="1" ht="30" customHeight="1">
      <c r="A76" s="114" t="s">
        <v>104</v>
      </c>
      <c r="B76" s="220" t="s">
        <v>226</v>
      </c>
      <c r="C76" s="215">
        <v>100</v>
      </c>
      <c r="D76" s="214">
        <f>SUM('Приложение 7'!G40:G41)</f>
        <v>80220</v>
      </c>
      <c r="E76" s="214">
        <f>SUM('Приложение 8'!G36:G37)</f>
        <v>80220</v>
      </c>
      <c r="F76" s="214">
        <f>SUM('Приложение 8'!H36:H37)</f>
        <v>80220</v>
      </c>
      <c r="G76" s="20"/>
    </row>
    <row r="77" spans="1:8" s="24" customFormat="1" ht="77.25" customHeight="1">
      <c r="A77" s="157" t="s">
        <v>98</v>
      </c>
      <c r="B77" s="220"/>
      <c r="C77" s="215"/>
      <c r="D77" s="214"/>
      <c r="E77" s="214"/>
      <c r="F77" s="214"/>
    </row>
    <row r="78" spans="1:8" ht="47.25">
      <c r="A78" s="114" t="s">
        <v>227</v>
      </c>
      <c r="B78" s="220" t="s">
        <v>228</v>
      </c>
      <c r="C78" s="215">
        <v>200</v>
      </c>
      <c r="D78" s="214">
        <f>SUM('Приложение 7'!G24:G25)</f>
        <v>0</v>
      </c>
      <c r="E78" s="214">
        <v>0</v>
      </c>
      <c r="F78" s="214">
        <v>0</v>
      </c>
    </row>
    <row r="79" spans="1:8" ht="31.5" customHeight="1">
      <c r="A79" s="157" t="s">
        <v>100</v>
      </c>
      <c r="B79" s="220"/>
      <c r="C79" s="215"/>
      <c r="D79" s="214"/>
      <c r="E79" s="214"/>
      <c r="F79" s="214"/>
    </row>
    <row r="80" spans="1:8" s="112" customFormat="1" ht="31.5">
      <c r="A80" s="114" t="s">
        <v>279</v>
      </c>
      <c r="B80" s="208" t="s">
        <v>278</v>
      </c>
      <c r="C80" s="210">
        <v>200</v>
      </c>
      <c r="D80" s="212">
        <v>150000</v>
      </c>
      <c r="E80" s="212">
        <v>0</v>
      </c>
      <c r="F80" s="212">
        <v>0</v>
      </c>
    </row>
    <row r="81" spans="1:8" s="112" customFormat="1" ht="31.5">
      <c r="A81" s="157" t="s">
        <v>100</v>
      </c>
      <c r="B81" s="209"/>
      <c r="C81" s="211"/>
      <c r="D81" s="213"/>
      <c r="E81" s="213"/>
      <c r="F81" s="213"/>
    </row>
    <row r="82" spans="1:8" s="112" customFormat="1" ht="48.75" customHeight="1">
      <c r="A82" s="170" t="s">
        <v>287</v>
      </c>
      <c r="B82" s="208" t="s">
        <v>284</v>
      </c>
      <c r="C82" s="210">
        <v>200</v>
      </c>
      <c r="D82" s="212">
        <f>SUM('Приложение 7'!G48:G49)</f>
        <v>465616</v>
      </c>
      <c r="E82" s="212">
        <v>315616</v>
      </c>
      <c r="F82" s="212">
        <v>315616</v>
      </c>
    </row>
    <row r="83" spans="1:8" s="112" customFormat="1" ht="31.5">
      <c r="A83" s="170" t="s">
        <v>100</v>
      </c>
      <c r="B83" s="209"/>
      <c r="C83" s="211"/>
      <c r="D83" s="213"/>
      <c r="E83" s="213"/>
      <c r="F83" s="213"/>
    </row>
    <row r="84" spans="1:8" s="112" customFormat="1" ht="63">
      <c r="A84" s="114" t="s">
        <v>286</v>
      </c>
      <c r="B84" s="208" t="s">
        <v>285</v>
      </c>
      <c r="C84" s="210">
        <v>200</v>
      </c>
      <c r="D84" s="212">
        <f>SUM('Приложение 7'!G50:G50)</f>
        <v>387107</v>
      </c>
      <c r="E84" s="212">
        <v>237107</v>
      </c>
      <c r="F84" s="212">
        <v>237107</v>
      </c>
      <c r="H84" s="20"/>
    </row>
    <row r="85" spans="1:8" s="112" customFormat="1" ht="31.5">
      <c r="A85" s="170" t="s">
        <v>100</v>
      </c>
      <c r="B85" s="209"/>
      <c r="C85" s="211"/>
      <c r="D85" s="213"/>
      <c r="E85" s="213"/>
      <c r="F85" s="213"/>
    </row>
    <row r="86" spans="1:8" s="112" customFormat="1" ht="19.5" customHeight="1">
      <c r="A86" s="171" t="s">
        <v>300</v>
      </c>
      <c r="B86" s="182" t="s">
        <v>301</v>
      </c>
      <c r="C86" s="173">
        <v>200</v>
      </c>
      <c r="D86" s="174">
        <v>75829.39</v>
      </c>
      <c r="E86" s="174"/>
      <c r="F86" s="174"/>
    </row>
    <row r="87" spans="1:8" s="112" customFormat="1" ht="36" customHeight="1">
      <c r="A87" s="175" t="s">
        <v>337</v>
      </c>
      <c r="B87" s="172" t="s">
        <v>301</v>
      </c>
      <c r="C87" s="181">
        <v>800</v>
      </c>
      <c r="D87" s="180">
        <v>679.14</v>
      </c>
      <c r="E87" s="180"/>
      <c r="F87" s="180"/>
    </row>
    <row r="88" spans="1:8" s="112" customFormat="1" ht="31.5">
      <c r="A88" s="175" t="s">
        <v>330</v>
      </c>
      <c r="B88" s="208" t="s">
        <v>332</v>
      </c>
      <c r="C88" s="210">
        <v>200</v>
      </c>
      <c r="D88" s="212">
        <v>300000</v>
      </c>
      <c r="E88" s="212"/>
      <c r="F88" s="212"/>
    </row>
    <row r="89" spans="1:8" s="112" customFormat="1" ht="31.5">
      <c r="A89" s="176" t="s">
        <v>100</v>
      </c>
      <c r="B89" s="209"/>
      <c r="C89" s="211"/>
      <c r="D89" s="213"/>
      <c r="E89" s="213"/>
      <c r="F89" s="213"/>
    </row>
    <row r="90" spans="1:8" s="112" customFormat="1" ht="15.75">
      <c r="A90" s="114" t="s">
        <v>331</v>
      </c>
      <c r="B90" s="208" t="s">
        <v>333</v>
      </c>
      <c r="C90" s="210">
        <v>200</v>
      </c>
      <c r="D90" s="212">
        <v>60000</v>
      </c>
      <c r="E90" s="212"/>
      <c r="F90" s="212"/>
    </row>
    <row r="91" spans="1:8" s="112" customFormat="1" ht="31.5">
      <c r="A91" s="157" t="s">
        <v>100</v>
      </c>
      <c r="B91" s="209"/>
      <c r="C91" s="211"/>
      <c r="D91" s="213"/>
      <c r="E91" s="213"/>
      <c r="F91" s="213"/>
    </row>
    <row r="92" spans="1:8" ht="15.75">
      <c r="A92" s="155" t="s">
        <v>118</v>
      </c>
      <c r="B92" s="153"/>
      <c r="C92" s="154"/>
      <c r="D92" s="76">
        <f>D12+D74</f>
        <v>10138191.149999999</v>
      </c>
      <c r="E92" s="76">
        <f>E12+E74</f>
        <v>7286069.0700000003</v>
      </c>
      <c r="F92" s="76">
        <f>F12+F74</f>
        <v>7281969.0700000003</v>
      </c>
      <c r="G92" s="20"/>
      <c r="H92" s="20"/>
    </row>
    <row r="93" spans="1:8" ht="15" customHeight="1">
      <c r="D93" s="86"/>
      <c r="E93" s="86"/>
      <c r="F93" s="86"/>
    </row>
    <row r="94" spans="1:8" ht="15" customHeight="1">
      <c r="D94" s="86"/>
      <c r="F94" s="86"/>
    </row>
    <row r="95" spans="1:8" ht="15" customHeight="1"/>
    <row r="96" spans="1:8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5" ht="15" customHeight="1"/>
    <row r="106" ht="15" customHeight="1"/>
  </sheetData>
  <mergeCells count="163">
    <mergeCell ref="B82:B83"/>
    <mergeCell ref="C82:C83"/>
    <mergeCell ref="D82:D83"/>
    <mergeCell ref="B84:B85"/>
    <mergeCell ref="C84:C85"/>
    <mergeCell ref="D84:D85"/>
    <mergeCell ref="F84:F85"/>
    <mergeCell ref="E84:E85"/>
    <mergeCell ref="F82:F83"/>
    <mergeCell ref="E82:E83"/>
    <mergeCell ref="B66:B67"/>
    <mergeCell ref="C66:C67"/>
    <mergeCell ref="D66:D67"/>
    <mergeCell ref="B68:B69"/>
    <mergeCell ref="C68:C69"/>
    <mergeCell ref="D68:D69"/>
    <mergeCell ref="F68:F69"/>
    <mergeCell ref="E68:E69"/>
    <mergeCell ref="F66:F67"/>
    <mergeCell ref="E66:E67"/>
    <mergeCell ref="E72:E73"/>
    <mergeCell ref="F72:F73"/>
    <mergeCell ref="F70:F71"/>
    <mergeCell ref="E70:E71"/>
    <mergeCell ref="D70:D71"/>
    <mergeCell ref="C70:C71"/>
    <mergeCell ref="B70:B71"/>
    <mergeCell ref="B78:B79"/>
    <mergeCell ref="C78:C79"/>
    <mergeCell ref="D78:D79"/>
    <mergeCell ref="E78:E79"/>
    <mergeCell ref="F78:F79"/>
    <mergeCell ref="B72:B73"/>
    <mergeCell ref="C72:C73"/>
    <mergeCell ref="D72:D73"/>
    <mergeCell ref="B76:B77"/>
    <mergeCell ref="F34:F35"/>
    <mergeCell ref="E34:E35"/>
    <mergeCell ref="F52:F53"/>
    <mergeCell ref="F63:F64"/>
    <mergeCell ref="E63:E64"/>
    <mergeCell ref="D56:D57"/>
    <mergeCell ref="E52:E53"/>
    <mergeCell ref="B63:B64"/>
    <mergeCell ref="C63:C64"/>
    <mergeCell ref="B52:B53"/>
    <mergeCell ref="D63:D64"/>
    <mergeCell ref="B54:B55"/>
    <mergeCell ref="F54:F55"/>
    <mergeCell ref="E54:E55"/>
    <mergeCell ref="E56:E57"/>
    <mergeCell ref="F56:F57"/>
    <mergeCell ref="F60:F61"/>
    <mergeCell ref="F58:F59"/>
    <mergeCell ref="D49:D50"/>
    <mergeCell ref="D34:D35"/>
    <mergeCell ref="B56:B57"/>
    <mergeCell ref="B38:B39"/>
    <mergeCell ref="F45:F46"/>
    <mergeCell ref="E45:E46"/>
    <mergeCell ref="F49:F50"/>
    <mergeCell ref="F38:F39"/>
    <mergeCell ref="B42:B43"/>
    <mergeCell ref="B49:B50"/>
    <mergeCell ref="D52:D53"/>
    <mergeCell ref="B45:B46"/>
    <mergeCell ref="D45:D46"/>
    <mergeCell ref="C54:C55"/>
    <mergeCell ref="C52:C53"/>
    <mergeCell ref="D54:D55"/>
    <mergeCell ref="B31:B32"/>
    <mergeCell ref="E60:E61"/>
    <mergeCell ref="E58:E59"/>
    <mergeCell ref="D28:D29"/>
    <mergeCell ref="D42:D43"/>
    <mergeCell ref="E42:E43"/>
    <mergeCell ref="B28:B29"/>
    <mergeCell ref="C28:C29"/>
    <mergeCell ref="D26:D27"/>
    <mergeCell ref="E28:E29"/>
    <mergeCell ref="E38:E39"/>
    <mergeCell ref="C38:C39"/>
    <mergeCell ref="E26:E27"/>
    <mergeCell ref="E49:E50"/>
    <mergeCell ref="D60:D61"/>
    <mergeCell ref="D58:D59"/>
    <mergeCell ref="C60:C61"/>
    <mergeCell ref="C58:C59"/>
    <mergeCell ref="B60:B61"/>
    <mergeCell ref="C19:C20"/>
    <mergeCell ref="B17:B18"/>
    <mergeCell ref="F31:F32"/>
    <mergeCell ref="E76:E77"/>
    <mergeCell ref="F28:F29"/>
    <mergeCell ref="C42:C43"/>
    <mergeCell ref="F42:F43"/>
    <mergeCell ref="B21:B22"/>
    <mergeCell ref="C21:C22"/>
    <mergeCell ref="C31:C32"/>
    <mergeCell ref="B24:B25"/>
    <mergeCell ref="C24:C25"/>
    <mergeCell ref="F26:F27"/>
    <mergeCell ref="D21:D22"/>
    <mergeCell ref="F76:F77"/>
    <mergeCell ref="D38:D39"/>
    <mergeCell ref="C76:C77"/>
    <mergeCell ref="D76:D77"/>
    <mergeCell ref="F24:F25"/>
    <mergeCell ref="C56:C57"/>
    <mergeCell ref="C45:C46"/>
    <mergeCell ref="C49:C50"/>
    <mergeCell ref="B26:B27"/>
    <mergeCell ref="D24:D25"/>
    <mergeCell ref="A1:F1"/>
    <mergeCell ref="A2:F2"/>
    <mergeCell ref="A3:F3"/>
    <mergeCell ref="A4:F4"/>
    <mergeCell ref="E15:E16"/>
    <mergeCell ref="F15:F16"/>
    <mergeCell ref="A5:F5"/>
    <mergeCell ref="A6:F6"/>
    <mergeCell ref="B15:B16"/>
    <mergeCell ref="C15:C16"/>
    <mergeCell ref="D15:D16"/>
    <mergeCell ref="A8:F8"/>
    <mergeCell ref="A10:A11"/>
    <mergeCell ref="B10:B11"/>
    <mergeCell ref="A9:F9"/>
    <mergeCell ref="E7:F7"/>
    <mergeCell ref="B80:B81"/>
    <mergeCell ref="C80:C81"/>
    <mergeCell ref="D80:D81"/>
    <mergeCell ref="F80:F81"/>
    <mergeCell ref="E80:E81"/>
    <mergeCell ref="E31:E32"/>
    <mergeCell ref="C26:C27"/>
    <mergeCell ref="C10:C11"/>
    <mergeCell ref="D10:F10"/>
    <mergeCell ref="F17:F18"/>
    <mergeCell ref="D17:D18"/>
    <mergeCell ref="D31:D32"/>
    <mergeCell ref="E24:E25"/>
    <mergeCell ref="D19:D20"/>
    <mergeCell ref="C17:C18"/>
    <mergeCell ref="F19:F20"/>
    <mergeCell ref="E17:E18"/>
    <mergeCell ref="E19:E20"/>
    <mergeCell ref="F21:F22"/>
    <mergeCell ref="B58:B59"/>
    <mergeCell ref="B34:B35"/>
    <mergeCell ref="C34:C35"/>
    <mergeCell ref="B19:B20"/>
    <mergeCell ref="E21:E22"/>
    <mergeCell ref="B88:B89"/>
    <mergeCell ref="C88:C89"/>
    <mergeCell ref="D88:D89"/>
    <mergeCell ref="E88:E89"/>
    <mergeCell ref="F88:F89"/>
    <mergeCell ref="B90:B91"/>
    <mergeCell ref="C90:C91"/>
    <mergeCell ref="D90:D91"/>
    <mergeCell ref="E90:E91"/>
    <mergeCell ref="F90:F91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02"/>
  <sheetViews>
    <sheetView topLeftCell="A34" zoomScaleSheetLayoutView="100" workbookViewId="0">
      <selection activeCell="A42" sqref="A42:XFD42"/>
    </sheetView>
  </sheetViews>
  <sheetFormatPr defaultRowHeight="15"/>
  <cols>
    <col min="1" max="1" width="62.5703125" style="38" customWidth="1"/>
    <col min="2" max="2" width="10.7109375" customWidth="1"/>
    <col min="3" max="3" width="8.85546875" customWidth="1"/>
    <col min="4" max="4" width="6.28515625" customWidth="1"/>
    <col min="5" max="5" width="14.140625" customWidth="1"/>
    <col min="6" max="6" width="11.5703125" customWidth="1"/>
    <col min="7" max="7" width="17.85546875" customWidth="1"/>
    <col min="8" max="9" width="14.7109375" bestFit="1" customWidth="1"/>
    <col min="10" max="10" width="13.28515625" bestFit="1" customWidth="1"/>
  </cols>
  <sheetData>
    <row r="1" spans="1:11" ht="15.75">
      <c r="A1" s="192" t="s">
        <v>61</v>
      </c>
      <c r="B1" s="192"/>
      <c r="C1" s="192"/>
      <c r="D1" s="192"/>
      <c r="E1" s="192"/>
      <c r="F1" s="192"/>
      <c r="G1" s="192"/>
    </row>
    <row r="2" spans="1:11" ht="15.75">
      <c r="A2" s="189" t="s">
        <v>255</v>
      </c>
      <c r="B2" s="189"/>
      <c r="C2" s="189"/>
      <c r="D2" s="189"/>
      <c r="E2" s="189"/>
      <c r="F2" s="189"/>
      <c r="G2" s="189"/>
    </row>
    <row r="3" spans="1:11" ht="15.75">
      <c r="A3" s="189" t="s">
        <v>40</v>
      </c>
      <c r="B3" s="189"/>
      <c r="C3" s="189"/>
      <c r="D3" s="189"/>
      <c r="E3" s="189"/>
      <c r="F3" s="189"/>
      <c r="G3" s="189"/>
    </row>
    <row r="4" spans="1:11" ht="15.75">
      <c r="A4" s="189" t="s">
        <v>31</v>
      </c>
      <c r="B4" s="189"/>
      <c r="C4" s="189"/>
      <c r="D4" s="189"/>
      <c r="E4" s="189"/>
      <c r="F4" s="189"/>
      <c r="G4" s="189"/>
    </row>
    <row r="5" spans="1:11" ht="15.75">
      <c r="A5" s="189" t="s">
        <v>32</v>
      </c>
      <c r="B5" s="189"/>
      <c r="C5" s="189"/>
      <c r="D5" s="189"/>
      <c r="E5" s="189"/>
      <c r="F5" s="189"/>
      <c r="G5" s="189"/>
    </row>
    <row r="6" spans="1:11" ht="15.75">
      <c r="A6" s="189" t="s">
        <v>334</v>
      </c>
      <c r="B6" s="189"/>
      <c r="C6" s="189"/>
      <c r="D6" s="189"/>
      <c r="E6" s="189"/>
      <c r="F6" s="189"/>
      <c r="G6" s="189"/>
    </row>
    <row r="8" spans="1:11" ht="17.25" customHeight="1">
      <c r="A8" s="191" t="s">
        <v>298</v>
      </c>
      <c r="B8" s="191"/>
      <c r="C8" s="191"/>
      <c r="D8" s="191"/>
      <c r="E8" s="191"/>
      <c r="F8" s="191"/>
      <c r="G8" s="191"/>
    </row>
    <row r="9" spans="1:11">
      <c r="A9" s="225" t="s">
        <v>344</v>
      </c>
      <c r="B9" s="225"/>
      <c r="C9" s="225"/>
      <c r="D9" s="225"/>
      <c r="E9" s="225"/>
      <c r="F9" s="225"/>
      <c r="G9" s="225"/>
    </row>
    <row r="10" spans="1:11" ht="81.75" customHeight="1">
      <c r="A10" s="61" t="s">
        <v>43</v>
      </c>
      <c r="B10" s="8" t="s">
        <v>122</v>
      </c>
      <c r="C10" s="8" t="s">
        <v>121</v>
      </c>
      <c r="D10" s="8" t="s">
        <v>160</v>
      </c>
      <c r="E10" s="8" t="s">
        <v>94</v>
      </c>
      <c r="F10" s="8" t="s">
        <v>95</v>
      </c>
      <c r="G10" s="8" t="s">
        <v>64</v>
      </c>
    </row>
    <row r="11" spans="1:11" ht="33" customHeight="1">
      <c r="A11" s="72" t="s">
        <v>52</v>
      </c>
      <c r="B11" s="11">
        <v>914</v>
      </c>
      <c r="C11" s="12"/>
      <c r="D11" s="12"/>
      <c r="E11" s="11"/>
      <c r="F11" s="11"/>
      <c r="G11" s="18">
        <f>G12+G38+G42+G46+G54+G65</f>
        <v>6244371.3000000007</v>
      </c>
      <c r="I11" s="20" t="s">
        <v>339</v>
      </c>
    </row>
    <row r="12" spans="1:11" ht="15.75">
      <c r="A12" s="72" t="s">
        <v>268</v>
      </c>
      <c r="B12" s="11">
        <v>914</v>
      </c>
      <c r="C12" s="12" t="s">
        <v>123</v>
      </c>
      <c r="D12" s="12" t="s">
        <v>124</v>
      </c>
      <c r="E12" s="11"/>
      <c r="F12" s="11"/>
      <c r="G12" s="18">
        <f>G13+G16+G23++G26+G29</f>
        <v>3900115.06</v>
      </c>
      <c r="H12" s="20"/>
      <c r="I12" s="20"/>
    </row>
    <row r="13" spans="1:11" ht="31.5" customHeight="1">
      <c r="A13" s="72" t="s">
        <v>96</v>
      </c>
      <c r="B13" s="11">
        <v>914</v>
      </c>
      <c r="C13" s="12" t="s">
        <v>123</v>
      </c>
      <c r="D13" s="12" t="s">
        <v>125</v>
      </c>
      <c r="E13" s="11"/>
      <c r="F13" s="11"/>
      <c r="G13" s="18">
        <f>SUM(G14)</f>
        <v>571838.04</v>
      </c>
      <c r="I13" s="20"/>
    </row>
    <row r="14" spans="1:11" ht="31.5" customHeight="1">
      <c r="A14" s="77" t="s">
        <v>97</v>
      </c>
      <c r="B14" s="232">
        <v>914</v>
      </c>
      <c r="C14" s="233" t="s">
        <v>123</v>
      </c>
      <c r="D14" s="233" t="s">
        <v>125</v>
      </c>
      <c r="E14" s="233" t="s">
        <v>174</v>
      </c>
      <c r="F14" s="232">
        <v>100</v>
      </c>
      <c r="G14" s="231">
        <v>571838.04</v>
      </c>
      <c r="H14" s="20"/>
      <c r="I14" s="20"/>
      <c r="K14" s="112"/>
    </row>
    <row r="15" spans="1:11" ht="62.25" customHeight="1">
      <c r="A15" s="78" t="s">
        <v>98</v>
      </c>
      <c r="B15" s="232"/>
      <c r="C15" s="233"/>
      <c r="D15" s="233"/>
      <c r="E15" s="233"/>
      <c r="F15" s="232"/>
      <c r="G15" s="231"/>
      <c r="H15" s="20"/>
    </row>
    <row r="16" spans="1:11" ht="47.25" customHeight="1">
      <c r="A16" s="72" t="s">
        <v>119</v>
      </c>
      <c r="B16" s="11">
        <v>914</v>
      </c>
      <c r="C16" s="12" t="s">
        <v>123</v>
      </c>
      <c r="D16" s="12" t="s">
        <v>126</v>
      </c>
      <c r="E16" s="12"/>
      <c r="F16" s="11"/>
      <c r="G16" s="18">
        <f>SUM(G17:G22)</f>
        <v>2796097.88</v>
      </c>
    </row>
    <row r="17" spans="1:9" ht="31.5">
      <c r="A17" s="77" t="s">
        <v>99</v>
      </c>
      <c r="B17" s="232">
        <v>914</v>
      </c>
      <c r="C17" s="233" t="s">
        <v>123</v>
      </c>
      <c r="D17" s="233" t="s">
        <v>126</v>
      </c>
      <c r="E17" s="233" t="s">
        <v>175</v>
      </c>
      <c r="F17" s="232">
        <v>100</v>
      </c>
      <c r="G17" s="231">
        <v>2333147.88</v>
      </c>
      <c r="H17" s="20"/>
    </row>
    <row r="18" spans="1:9" ht="62.25" customHeight="1">
      <c r="A18" s="78" t="s">
        <v>98</v>
      </c>
      <c r="B18" s="232"/>
      <c r="C18" s="233"/>
      <c r="D18" s="233"/>
      <c r="E18" s="233"/>
      <c r="F18" s="232"/>
      <c r="G18" s="231"/>
      <c r="I18" s="20"/>
    </row>
    <row r="19" spans="1:9" ht="31.5">
      <c r="A19" s="77" t="s">
        <v>99</v>
      </c>
      <c r="B19" s="232">
        <v>914</v>
      </c>
      <c r="C19" s="233" t="s">
        <v>123</v>
      </c>
      <c r="D19" s="233" t="s">
        <v>126</v>
      </c>
      <c r="E19" s="233" t="s">
        <v>175</v>
      </c>
      <c r="F19" s="232">
        <v>200</v>
      </c>
      <c r="G19" s="231">
        <v>455000</v>
      </c>
    </row>
    <row r="20" spans="1:9" ht="31.5">
      <c r="A20" s="78" t="s">
        <v>100</v>
      </c>
      <c r="B20" s="232"/>
      <c r="C20" s="233"/>
      <c r="D20" s="233"/>
      <c r="E20" s="233"/>
      <c r="F20" s="232"/>
      <c r="G20" s="231"/>
    </row>
    <row r="21" spans="1:9" ht="31.5">
      <c r="A21" s="77" t="s">
        <v>99</v>
      </c>
      <c r="B21" s="232">
        <v>914</v>
      </c>
      <c r="C21" s="233" t="s">
        <v>123</v>
      </c>
      <c r="D21" s="233" t="s">
        <v>126</v>
      </c>
      <c r="E21" s="233" t="s">
        <v>175</v>
      </c>
      <c r="F21" s="232">
        <v>800</v>
      </c>
      <c r="G21" s="231">
        <v>7950</v>
      </c>
    </row>
    <row r="22" spans="1:9" ht="15.75">
      <c r="A22" s="121" t="s">
        <v>101</v>
      </c>
      <c r="B22" s="232"/>
      <c r="C22" s="233"/>
      <c r="D22" s="233"/>
      <c r="E22" s="233"/>
      <c r="F22" s="232"/>
      <c r="G22" s="231"/>
    </row>
    <row r="23" spans="1:9" s="46" customFormat="1" ht="15.75">
      <c r="A23" s="79" t="s">
        <v>267</v>
      </c>
      <c r="B23" s="43">
        <v>914</v>
      </c>
      <c r="C23" s="44" t="s">
        <v>123</v>
      </c>
      <c r="D23" s="44" t="s">
        <v>127</v>
      </c>
      <c r="E23" s="44"/>
      <c r="F23" s="43"/>
      <c r="G23" s="45">
        <f>SUM(G24)</f>
        <v>0</v>
      </c>
    </row>
    <row r="24" spans="1:9" s="24" customFormat="1" ht="47.25">
      <c r="A24" s="80" t="s">
        <v>227</v>
      </c>
      <c r="B24" s="236">
        <v>914</v>
      </c>
      <c r="C24" s="229" t="s">
        <v>123</v>
      </c>
      <c r="D24" s="229" t="s">
        <v>127</v>
      </c>
      <c r="E24" s="229" t="s">
        <v>228</v>
      </c>
      <c r="F24" s="236">
        <v>200</v>
      </c>
      <c r="G24" s="234"/>
      <c r="I24" s="20"/>
    </row>
    <row r="25" spans="1:9" s="24" customFormat="1" ht="31.5">
      <c r="A25" s="78" t="s">
        <v>100</v>
      </c>
      <c r="B25" s="237"/>
      <c r="C25" s="230"/>
      <c r="D25" s="230"/>
      <c r="E25" s="230"/>
      <c r="F25" s="237"/>
      <c r="G25" s="235"/>
      <c r="I25" s="20"/>
    </row>
    <row r="26" spans="1:9" s="41" customFormat="1" ht="47.25">
      <c r="A26" s="81" t="s">
        <v>266</v>
      </c>
      <c r="B26" s="47">
        <v>914</v>
      </c>
      <c r="C26" s="37" t="s">
        <v>123</v>
      </c>
      <c r="D26" s="37" t="s">
        <v>159</v>
      </c>
      <c r="E26" s="37"/>
      <c r="F26" s="47"/>
      <c r="G26" s="40">
        <f>SUM(G27)</f>
        <v>0</v>
      </c>
    </row>
    <row r="27" spans="1:9" ht="61.5" customHeight="1">
      <c r="A27" s="82" t="s">
        <v>157</v>
      </c>
      <c r="B27" s="232">
        <v>914</v>
      </c>
      <c r="C27" s="233" t="s">
        <v>123</v>
      </c>
      <c r="D27" s="233" t="s">
        <v>159</v>
      </c>
      <c r="E27" s="233" t="s">
        <v>180</v>
      </c>
      <c r="F27" s="232">
        <v>540</v>
      </c>
      <c r="G27" s="231"/>
    </row>
    <row r="28" spans="1:9" ht="0.75" customHeight="1">
      <c r="A28" s="83"/>
      <c r="B28" s="232"/>
      <c r="C28" s="233"/>
      <c r="D28" s="233"/>
      <c r="E28" s="233"/>
      <c r="F28" s="232"/>
      <c r="G28" s="231"/>
    </row>
    <row r="29" spans="1:9" ht="15.75">
      <c r="A29" s="72" t="s">
        <v>102</v>
      </c>
      <c r="B29" s="11">
        <v>914</v>
      </c>
      <c r="C29" s="12" t="s">
        <v>123</v>
      </c>
      <c r="D29" s="12">
        <v>13</v>
      </c>
      <c r="E29" s="12"/>
      <c r="F29" s="11"/>
      <c r="G29" s="18">
        <f>SUM(G30:G37)</f>
        <v>532179.14</v>
      </c>
    </row>
    <row r="30" spans="1:9" ht="31.5">
      <c r="A30" s="77" t="s">
        <v>155</v>
      </c>
      <c r="B30" s="232">
        <v>914</v>
      </c>
      <c r="C30" s="233" t="s">
        <v>123</v>
      </c>
      <c r="D30" s="233">
        <v>13</v>
      </c>
      <c r="E30" s="233" t="s">
        <v>181</v>
      </c>
      <c r="F30" s="232">
        <v>800</v>
      </c>
      <c r="G30" s="231">
        <v>3500</v>
      </c>
    </row>
    <row r="31" spans="1:9" ht="31.5">
      <c r="A31" s="78" t="s">
        <v>100</v>
      </c>
      <c r="B31" s="232"/>
      <c r="C31" s="233"/>
      <c r="D31" s="233"/>
      <c r="E31" s="233"/>
      <c r="F31" s="232"/>
      <c r="G31" s="231"/>
    </row>
    <row r="32" spans="1:9" ht="31.5">
      <c r="A32" s="77" t="s">
        <v>156</v>
      </c>
      <c r="B32" s="232">
        <v>914</v>
      </c>
      <c r="C32" s="233" t="s">
        <v>123</v>
      </c>
      <c r="D32" s="233">
        <v>13</v>
      </c>
      <c r="E32" s="233" t="s">
        <v>182</v>
      </c>
      <c r="F32" s="232">
        <v>200</v>
      </c>
      <c r="G32" s="231">
        <v>439170.61</v>
      </c>
      <c r="H32" s="20"/>
    </row>
    <row r="33" spans="1:9" ht="31.5">
      <c r="A33" s="78" t="s">
        <v>100</v>
      </c>
      <c r="B33" s="232"/>
      <c r="C33" s="233"/>
      <c r="D33" s="233"/>
      <c r="E33" s="233"/>
      <c r="F33" s="232"/>
      <c r="G33" s="231"/>
      <c r="I33" s="20"/>
    </row>
    <row r="34" spans="1:9" ht="32.25" customHeight="1">
      <c r="A34" s="77" t="s">
        <v>164</v>
      </c>
      <c r="B34" s="232">
        <v>914</v>
      </c>
      <c r="C34" s="233" t="s">
        <v>123</v>
      </c>
      <c r="D34" s="233">
        <v>13</v>
      </c>
      <c r="E34" s="229" t="s">
        <v>183</v>
      </c>
      <c r="F34" s="236">
        <v>200</v>
      </c>
      <c r="G34" s="234">
        <v>13000</v>
      </c>
    </row>
    <row r="35" spans="1:9" ht="31.5" customHeight="1">
      <c r="A35" s="78" t="s">
        <v>100</v>
      </c>
      <c r="B35" s="232"/>
      <c r="C35" s="233"/>
      <c r="D35" s="233"/>
      <c r="E35" s="230"/>
      <c r="F35" s="237"/>
      <c r="G35" s="235"/>
    </row>
    <row r="36" spans="1:9" s="112" customFormat="1" ht="25.5" customHeight="1">
      <c r="A36" s="16" t="s">
        <v>300</v>
      </c>
      <c r="B36" s="133">
        <v>914</v>
      </c>
      <c r="C36" s="134" t="s">
        <v>123</v>
      </c>
      <c r="D36" s="134" t="s">
        <v>299</v>
      </c>
      <c r="E36" s="177" t="s">
        <v>301</v>
      </c>
      <c r="F36" s="131">
        <v>200</v>
      </c>
      <c r="G36" s="132">
        <v>75829.39</v>
      </c>
    </row>
    <row r="37" spans="1:9" s="112" customFormat="1" ht="35.25" customHeight="1">
      <c r="A37" s="16" t="s">
        <v>337</v>
      </c>
      <c r="B37" s="184">
        <v>914</v>
      </c>
      <c r="C37" s="185" t="s">
        <v>123</v>
      </c>
      <c r="D37" s="185" t="s">
        <v>299</v>
      </c>
      <c r="E37" s="183" t="s">
        <v>301</v>
      </c>
      <c r="F37" s="187">
        <v>800</v>
      </c>
      <c r="G37" s="186">
        <v>679.14</v>
      </c>
    </row>
    <row r="38" spans="1:9" ht="15.75">
      <c r="A38" s="72" t="s">
        <v>265</v>
      </c>
      <c r="B38" s="11">
        <v>914</v>
      </c>
      <c r="C38" s="12" t="s">
        <v>125</v>
      </c>
      <c r="D38" s="12" t="s">
        <v>124</v>
      </c>
      <c r="E38" s="12"/>
      <c r="F38" s="11"/>
      <c r="G38" s="18">
        <f>SUM(G39)</f>
        <v>80220</v>
      </c>
      <c r="I38" s="20"/>
    </row>
    <row r="39" spans="1:9" ht="15.75">
      <c r="A39" s="72" t="s">
        <v>103</v>
      </c>
      <c r="B39" s="11">
        <v>914</v>
      </c>
      <c r="C39" s="12" t="s">
        <v>125</v>
      </c>
      <c r="D39" s="12" t="s">
        <v>128</v>
      </c>
      <c r="E39" s="12"/>
      <c r="F39" s="11"/>
      <c r="G39" s="18">
        <f>SUM(G40:G41)</f>
        <v>80220</v>
      </c>
    </row>
    <row r="40" spans="1:9" ht="31.5">
      <c r="A40" s="77" t="s">
        <v>104</v>
      </c>
      <c r="B40" s="232">
        <v>914</v>
      </c>
      <c r="C40" s="233" t="s">
        <v>125</v>
      </c>
      <c r="D40" s="233" t="s">
        <v>128</v>
      </c>
      <c r="E40" s="233" t="s">
        <v>226</v>
      </c>
      <c r="F40" s="232">
        <v>100</v>
      </c>
      <c r="G40" s="231">
        <v>80220</v>
      </c>
    </row>
    <row r="41" spans="1:9" ht="61.5" customHeight="1">
      <c r="A41" s="78" t="s">
        <v>98</v>
      </c>
      <c r="B41" s="232"/>
      <c r="C41" s="233"/>
      <c r="D41" s="233"/>
      <c r="E41" s="233"/>
      <c r="F41" s="232"/>
      <c r="G41" s="231"/>
    </row>
    <row r="42" spans="1:9" ht="31.5">
      <c r="A42" s="72" t="s">
        <v>264</v>
      </c>
      <c r="B42" s="11">
        <v>914</v>
      </c>
      <c r="C42" s="12" t="s">
        <v>128</v>
      </c>
      <c r="D42" s="12" t="s">
        <v>124</v>
      </c>
      <c r="E42" s="12"/>
      <c r="F42" s="11"/>
      <c r="G42" s="18">
        <f>G43</f>
        <v>188000</v>
      </c>
    </row>
    <row r="43" spans="1:9" ht="15.75">
      <c r="A43" s="72" t="s">
        <v>105</v>
      </c>
      <c r="B43" s="11">
        <v>914</v>
      </c>
      <c r="C43" s="12" t="s">
        <v>128</v>
      </c>
      <c r="D43" s="12">
        <v>10</v>
      </c>
      <c r="E43" s="12"/>
      <c r="F43" s="11"/>
      <c r="G43" s="18">
        <f>SUM(G44)</f>
        <v>188000</v>
      </c>
    </row>
    <row r="44" spans="1:9" ht="31.5">
      <c r="A44" s="77" t="s">
        <v>106</v>
      </c>
      <c r="B44" s="232">
        <v>914</v>
      </c>
      <c r="C44" s="233" t="s">
        <v>128</v>
      </c>
      <c r="D44" s="233">
        <v>10</v>
      </c>
      <c r="E44" s="233" t="s">
        <v>176</v>
      </c>
      <c r="F44" s="232">
        <v>200</v>
      </c>
      <c r="G44" s="231">
        <v>188000</v>
      </c>
    </row>
    <row r="45" spans="1:9" ht="31.5">
      <c r="A45" s="78" t="s">
        <v>100</v>
      </c>
      <c r="B45" s="232"/>
      <c r="C45" s="233"/>
      <c r="D45" s="233"/>
      <c r="E45" s="233"/>
      <c r="F45" s="232"/>
      <c r="G45" s="231"/>
    </row>
    <row r="46" spans="1:9" s="112" customFormat="1" ht="15.75">
      <c r="A46" s="84" t="s">
        <v>281</v>
      </c>
      <c r="B46" s="125">
        <v>914</v>
      </c>
      <c r="C46" s="126" t="s">
        <v>126</v>
      </c>
      <c r="D46" s="126" t="s">
        <v>124</v>
      </c>
      <c r="E46" s="126"/>
      <c r="F46" s="125"/>
      <c r="G46" s="116">
        <f>G47</f>
        <v>1152723</v>
      </c>
      <c r="H46" s="20"/>
    </row>
    <row r="47" spans="1:9" s="112" customFormat="1" ht="15.75">
      <c r="A47" s="84" t="s">
        <v>282</v>
      </c>
      <c r="B47" s="125">
        <v>914</v>
      </c>
      <c r="C47" s="126" t="s">
        <v>126</v>
      </c>
      <c r="D47" s="126" t="s">
        <v>283</v>
      </c>
      <c r="E47" s="126"/>
      <c r="F47" s="125"/>
      <c r="G47" s="116">
        <f>SUM(G48:G52)</f>
        <v>1152723</v>
      </c>
    </row>
    <row r="48" spans="1:9" s="112" customFormat="1" ht="47.25">
      <c r="A48" s="80" t="s">
        <v>287</v>
      </c>
      <c r="B48" s="236">
        <v>914</v>
      </c>
      <c r="C48" s="229" t="s">
        <v>126</v>
      </c>
      <c r="D48" s="229" t="s">
        <v>283</v>
      </c>
      <c r="E48" s="229" t="s">
        <v>284</v>
      </c>
      <c r="F48" s="236">
        <v>200</v>
      </c>
      <c r="G48" s="234">
        <v>465616</v>
      </c>
      <c r="I48" s="20"/>
    </row>
    <row r="49" spans="1:9" s="112" customFormat="1" ht="31.5">
      <c r="A49" s="80" t="s">
        <v>100</v>
      </c>
      <c r="B49" s="237"/>
      <c r="C49" s="230"/>
      <c r="D49" s="230"/>
      <c r="E49" s="230"/>
      <c r="F49" s="237"/>
      <c r="G49" s="235"/>
      <c r="I49" s="20"/>
    </row>
    <row r="50" spans="1:9" s="112" customFormat="1" ht="52.5" customHeight="1">
      <c r="A50" s="120" t="s">
        <v>286</v>
      </c>
      <c r="B50" s="142">
        <v>914</v>
      </c>
      <c r="C50" s="140" t="s">
        <v>126</v>
      </c>
      <c r="D50" s="140" t="s">
        <v>283</v>
      </c>
      <c r="E50" s="150" t="s">
        <v>285</v>
      </c>
      <c r="F50" s="142">
        <v>200</v>
      </c>
      <c r="G50" s="144">
        <v>387107</v>
      </c>
    </row>
    <row r="51" spans="1:9" s="112" customFormat="1" ht="15.75">
      <c r="A51" s="111" t="s">
        <v>328</v>
      </c>
      <c r="B51" s="139">
        <v>914</v>
      </c>
      <c r="C51" s="60" t="s">
        <v>126</v>
      </c>
      <c r="D51" s="60" t="s">
        <v>329</v>
      </c>
      <c r="E51" s="141"/>
      <c r="F51" s="143"/>
      <c r="G51" s="145"/>
    </row>
    <row r="52" spans="1:9" s="112" customFormat="1" ht="30" customHeight="1">
      <c r="A52" s="120" t="s">
        <v>330</v>
      </c>
      <c r="B52" s="236">
        <v>914</v>
      </c>
      <c r="C52" s="229" t="s">
        <v>126</v>
      </c>
      <c r="D52" s="229" t="s">
        <v>329</v>
      </c>
      <c r="E52" s="229" t="s">
        <v>332</v>
      </c>
      <c r="F52" s="236">
        <v>200</v>
      </c>
      <c r="G52" s="234">
        <v>300000</v>
      </c>
    </row>
    <row r="53" spans="1:9" s="112" customFormat="1" ht="30.75" customHeight="1">
      <c r="A53" s="121" t="s">
        <v>100</v>
      </c>
      <c r="B53" s="237"/>
      <c r="C53" s="230"/>
      <c r="D53" s="230"/>
      <c r="E53" s="230"/>
      <c r="F53" s="237"/>
      <c r="G53" s="235"/>
    </row>
    <row r="54" spans="1:9" ht="15" customHeight="1">
      <c r="A54" s="111" t="s">
        <v>263</v>
      </c>
      <c r="B54" s="11">
        <v>914</v>
      </c>
      <c r="C54" s="12" t="s">
        <v>127</v>
      </c>
      <c r="D54" s="12" t="s">
        <v>124</v>
      </c>
      <c r="E54" s="12"/>
      <c r="F54" s="11"/>
      <c r="G54" s="18">
        <f>G55+G58</f>
        <v>855897.24</v>
      </c>
      <c r="H54" s="20"/>
    </row>
    <row r="55" spans="1:9" s="112" customFormat="1" ht="15.75">
      <c r="A55" s="111" t="s">
        <v>280</v>
      </c>
      <c r="B55" s="123">
        <v>914</v>
      </c>
      <c r="C55" s="124" t="s">
        <v>127</v>
      </c>
      <c r="D55" s="124" t="s">
        <v>125</v>
      </c>
      <c r="E55" s="124"/>
      <c r="F55" s="123"/>
      <c r="G55" s="116">
        <f>SUM(G56)</f>
        <v>150000</v>
      </c>
    </row>
    <row r="56" spans="1:9" s="112" customFormat="1" ht="15.75" customHeight="1">
      <c r="A56" s="120" t="s">
        <v>279</v>
      </c>
      <c r="B56" s="236">
        <v>914</v>
      </c>
      <c r="C56" s="229" t="s">
        <v>127</v>
      </c>
      <c r="D56" s="229" t="s">
        <v>125</v>
      </c>
      <c r="E56" s="229" t="s">
        <v>278</v>
      </c>
      <c r="F56" s="236">
        <v>200</v>
      </c>
      <c r="G56" s="234">
        <v>150000</v>
      </c>
    </row>
    <row r="57" spans="1:9" s="112" customFormat="1" ht="33" customHeight="1">
      <c r="A57" s="121" t="s">
        <v>100</v>
      </c>
      <c r="B57" s="237"/>
      <c r="C57" s="230"/>
      <c r="D57" s="230"/>
      <c r="E57" s="230"/>
      <c r="F57" s="237"/>
      <c r="G57" s="235"/>
    </row>
    <row r="58" spans="1:9" ht="15.75">
      <c r="A58" s="72" t="s">
        <v>107</v>
      </c>
      <c r="B58" s="11">
        <v>914</v>
      </c>
      <c r="C58" s="12" t="s">
        <v>127</v>
      </c>
      <c r="D58" s="12" t="s">
        <v>128</v>
      </c>
      <c r="E58" s="12"/>
      <c r="F58" s="11"/>
      <c r="G58" s="18">
        <f>SUM(G59:G63)</f>
        <v>705897.24</v>
      </c>
    </row>
    <row r="59" spans="1:9" ht="33.75" customHeight="1">
      <c r="A59" s="77" t="s">
        <v>108</v>
      </c>
      <c r="B59" s="232">
        <v>914</v>
      </c>
      <c r="C59" s="233" t="s">
        <v>127</v>
      </c>
      <c r="D59" s="233" t="s">
        <v>128</v>
      </c>
      <c r="E59" s="233" t="s">
        <v>177</v>
      </c>
      <c r="F59" s="232">
        <v>200</v>
      </c>
      <c r="G59" s="231">
        <v>595897.24</v>
      </c>
      <c r="H59" s="20"/>
    </row>
    <row r="60" spans="1:9" ht="31.5">
      <c r="A60" s="78" t="s">
        <v>100</v>
      </c>
      <c r="B60" s="232"/>
      <c r="C60" s="233"/>
      <c r="D60" s="233"/>
      <c r="E60" s="233"/>
      <c r="F60" s="232"/>
      <c r="G60" s="231"/>
    </row>
    <row r="61" spans="1:9" ht="31.5">
      <c r="A61" s="120" t="s">
        <v>161</v>
      </c>
      <c r="B61" s="232">
        <v>914</v>
      </c>
      <c r="C61" s="233" t="s">
        <v>127</v>
      </c>
      <c r="D61" s="233" t="s">
        <v>128</v>
      </c>
      <c r="E61" s="233" t="s">
        <v>178</v>
      </c>
      <c r="F61" s="232">
        <v>200</v>
      </c>
      <c r="G61" s="231">
        <v>50000</v>
      </c>
    </row>
    <row r="62" spans="1:9" ht="31.5">
      <c r="A62" s="121" t="s">
        <v>100</v>
      </c>
      <c r="B62" s="232"/>
      <c r="C62" s="233"/>
      <c r="D62" s="233"/>
      <c r="E62" s="233"/>
      <c r="F62" s="232"/>
      <c r="G62" s="231"/>
    </row>
    <row r="63" spans="1:9" s="112" customFormat="1" ht="21" customHeight="1">
      <c r="A63" s="120" t="s">
        <v>331</v>
      </c>
      <c r="B63" s="236">
        <v>914</v>
      </c>
      <c r="C63" s="229" t="s">
        <v>127</v>
      </c>
      <c r="D63" s="229" t="s">
        <v>128</v>
      </c>
      <c r="E63" s="229" t="s">
        <v>333</v>
      </c>
      <c r="F63" s="236">
        <v>200</v>
      </c>
      <c r="G63" s="234">
        <v>60000</v>
      </c>
    </row>
    <row r="64" spans="1:9" s="112" customFormat="1" ht="31.5" customHeight="1">
      <c r="A64" s="121" t="s">
        <v>100</v>
      </c>
      <c r="B64" s="237"/>
      <c r="C64" s="230"/>
      <c r="D64" s="230"/>
      <c r="E64" s="230"/>
      <c r="F64" s="237"/>
      <c r="G64" s="235"/>
    </row>
    <row r="65" spans="1:10" s="46" customFormat="1" ht="17.25" customHeight="1">
      <c r="A65" s="111" t="s">
        <v>259</v>
      </c>
      <c r="B65" s="43">
        <v>914</v>
      </c>
      <c r="C65" s="44" t="s">
        <v>252</v>
      </c>
      <c r="D65" s="44" t="s">
        <v>124</v>
      </c>
      <c r="E65" s="44"/>
      <c r="F65" s="43"/>
      <c r="G65" s="45">
        <f>G66</f>
        <v>67416</v>
      </c>
      <c r="I65" s="151"/>
      <c r="J65" s="151"/>
    </row>
    <row r="66" spans="1:10" ht="15.75">
      <c r="A66" s="72" t="s">
        <v>109</v>
      </c>
      <c r="B66" s="11">
        <v>914</v>
      </c>
      <c r="C66" s="12">
        <v>10</v>
      </c>
      <c r="D66" s="12" t="s">
        <v>123</v>
      </c>
      <c r="E66" s="13"/>
      <c r="F66" s="4"/>
      <c r="G66" s="18">
        <f>SUM(G67)</f>
        <v>67416</v>
      </c>
    </row>
    <row r="67" spans="1:10" ht="31.5">
      <c r="A67" s="77" t="s">
        <v>110</v>
      </c>
      <c r="B67" s="194">
        <v>914</v>
      </c>
      <c r="C67" s="238">
        <v>10</v>
      </c>
      <c r="D67" s="238" t="s">
        <v>123</v>
      </c>
      <c r="E67" s="233" t="s">
        <v>184</v>
      </c>
      <c r="F67" s="232">
        <v>300</v>
      </c>
      <c r="G67" s="231">
        <v>67416</v>
      </c>
      <c r="H67" s="20"/>
    </row>
    <row r="68" spans="1:10" ht="15.75" customHeight="1">
      <c r="A68" s="78" t="s">
        <v>111</v>
      </c>
      <c r="B68" s="194"/>
      <c r="C68" s="238"/>
      <c r="D68" s="238"/>
      <c r="E68" s="233"/>
      <c r="F68" s="232"/>
      <c r="G68" s="231"/>
    </row>
    <row r="69" spans="1:10" ht="31.5" customHeight="1">
      <c r="A69" s="72" t="s">
        <v>112</v>
      </c>
      <c r="B69" s="11">
        <v>950</v>
      </c>
      <c r="C69" s="12"/>
      <c r="D69" s="12"/>
      <c r="E69" s="13"/>
      <c r="F69" s="4"/>
      <c r="G69" s="18">
        <f>G70+G74+G96</f>
        <v>3893819.8499999996</v>
      </c>
    </row>
    <row r="70" spans="1:10" s="41" customFormat="1" ht="16.5" customHeight="1">
      <c r="A70" s="72" t="s">
        <v>258</v>
      </c>
      <c r="B70" s="59">
        <v>950</v>
      </c>
      <c r="C70" s="57" t="s">
        <v>129</v>
      </c>
      <c r="D70" s="57" t="s">
        <v>124</v>
      </c>
      <c r="E70" s="55"/>
      <c r="F70" s="56"/>
      <c r="G70" s="58">
        <f>G71</f>
        <v>3000</v>
      </c>
    </row>
    <row r="71" spans="1:10" ht="15.75">
      <c r="A71" s="72" t="s">
        <v>113</v>
      </c>
      <c r="B71" s="11">
        <v>950</v>
      </c>
      <c r="C71" s="12" t="s">
        <v>129</v>
      </c>
      <c r="D71" s="12" t="s">
        <v>129</v>
      </c>
      <c r="E71" s="13"/>
      <c r="F71" s="11"/>
      <c r="G71" s="18">
        <f>SUM(G72)</f>
        <v>3000</v>
      </c>
    </row>
    <row r="72" spans="1:10" ht="16.5" customHeight="1">
      <c r="A72" s="77" t="s">
        <v>162</v>
      </c>
      <c r="B72" s="232">
        <v>950</v>
      </c>
      <c r="C72" s="233" t="s">
        <v>129</v>
      </c>
      <c r="D72" s="233" t="s">
        <v>129</v>
      </c>
      <c r="E72" s="233" t="s">
        <v>179</v>
      </c>
      <c r="F72" s="232">
        <v>200</v>
      </c>
      <c r="G72" s="231">
        <v>3000</v>
      </c>
    </row>
    <row r="73" spans="1:10" ht="31.5">
      <c r="A73" s="78" t="s">
        <v>100</v>
      </c>
      <c r="B73" s="232"/>
      <c r="C73" s="233"/>
      <c r="D73" s="233"/>
      <c r="E73" s="233"/>
      <c r="F73" s="232"/>
      <c r="G73" s="231"/>
    </row>
    <row r="74" spans="1:10" ht="15.75">
      <c r="A74" s="72" t="s">
        <v>260</v>
      </c>
      <c r="B74" s="11">
        <v>950</v>
      </c>
      <c r="C74" s="12" t="s">
        <v>130</v>
      </c>
      <c r="D74" s="12" t="s">
        <v>124</v>
      </c>
      <c r="E74" s="12"/>
      <c r="F74" s="11"/>
      <c r="G74" s="18">
        <f>G75</f>
        <v>3887819.8499999996</v>
      </c>
    </row>
    <row r="75" spans="1:10" ht="15.75">
      <c r="A75" s="72" t="s">
        <v>114</v>
      </c>
      <c r="B75" s="11">
        <v>950</v>
      </c>
      <c r="C75" s="12" t="s">
        <v>130</v>
      </c>
      <c r="D75" s="12" t="s">
        <v>123</v>
      </c>
      <c r="E75" s="12"/>
      <c r="F75" s="11"/>
      <c r="G75" s="18">
        <f>G76+G87</f>
        <v>3887819.8499999996</v>
      </c>
      <c r="H75" s="20"/>
    </row>
    <row r="76" spans="1:10" ht="16.5" customHeight="1">
      <c r="A76" s="85" t="s">
        <v>115</v>
      </c>
      <c r="B76" s="62">
        <v>950</v>
      </c>
      <c r="C76" s="73" t="s">
        <v>130</v>
      </c>
      <c r="D76" s="73" t="s">
        <v>123</v>
      </c>
      <c r="E76" s="73"/>
      <c r="F76" s="62"/>
      <c r="G76" s="64">
        <f>SUM(G77:G86)</f>
        <v>2876556.84</v>
      </c>
    </row>
    <row r="77" spans="1:10" ht="31.5">
      <c r="A77" s="77" t="s">
        <v>116</v>
      </c>
      <c r="B77" s="232">
        <v>950</v>
      </c>
      <c r="C77" s="233" t="s">
        <v>130</v>
      </c>
      <c r="D77" s="233" t="s">
        <v>123</v>
      </c>
      <c r="E77" s="233" t="s">
        <v>185</v>
      </c>
      <c r="F77" s="232">
        <v>100</v>
      </c>
      <c r="G77" s="231">
        <v>1344465.42</v>
      </c>
    </row>
    <row r="78" spans="1:10" ht="62.25" customHeight="1">
      <c r="A78" s="78" t="s">
        <v>98</v>
      </c>
      <c r="B78" s="232"/>
      <c r="C78" s="233"/>
      <c r="D78" s="233"/>
      <c r="E78" s="233"/>
      <c r="F78" s="232"/>
      <c r="G78" s="231"/>
    </row>
    <row r="79" spans="1:10" ht="31.5">
      <c r="A79" s="77" t="s">
        <v>116</v>
      </c>
      <c r="B79" s="232">
        <v>950</v>
      </c>
      <c r="C79" s="233" t="s">
        <v>130</v>
      </c>
      <c r="D79" s="233" t="s">
        <v>123</v>
      </c>
      <c r="E79" s="233" t="s">
        <v>185</v>
      </c>
      <c r="F79" s="232">
        <v>200</v>
      </c>
      <c r="G79" s="231">
        <v>1249213.42</v>
      </c>
      <c r="H79" s="20"/>
    </row>
    <row r="80" spans="1:10" ht="31.5">
      <c r="A80" s="80" t="s">
        <v>100</v>
      </c>
      <c r="B80" s="232"/>
      <c r="C80" s="233"/>
      <c r="D80" s="233"/>
      <c r="E80" s="233"/>
      <c r="F80" s="232"/>
      <c r="G80" s="231"/>
    </row>
    <row r="81" spans="1:9" ht="31.5">
      <c r="A81" s="77" t="s">
        <v>116</v>
      </c>
      <c r="B81" s="232">
        <v>950</v>
      </c>
      <c r="C81" s="233" t="s">
        <v>130</v>
      </c>
      <c r="D81" s="233" t="s">
        <v>123</v>
      </c>
      <c r="E81" s="233" t="s">
        <v>185</v>
      </c>
      <c r="F81" s="232">
        <v>800</v>
      </c>
      <c r="G81" s="231">
        <v>68824</v>
      </c>
    </row>
    <row r="82" spans="1:9" ht="15.75">
      <c r="A82" s="78" t="s">
        <v>101</v>
      </c>
      <c r="B82" s="232"/>
      <c r="C82" s="233"/>
      <c r="D82" s="233"/>
      <c r="E82" s="233"/>
      <c r="F82" s="232"/>
      <c r="G82" s="231"/>
    </row>
    <row r="83" spans="1:9" ht="63" customHeight="1">
      <c r="A83" s="77" t="s">
        <v>169</v>
      </c>
      <c r="B83" s="232">
        <v>950</v>
      </c>
      <c r="C83" s="233" t="s">
        <v>130</v>
      </c>
      <c r="D83" s="233" t="s">
        <v>123</v>
      </c>
      <c r="E83" s="229" t="s">
        <v>186</v>
      </c>
      <c r="F83" s="236">
        <v>100</v>
      </c>
      <c r="G83" s="234">
        <v>207754</v>
      </c>
    </row>
    <row r="84" spans="1:9" ht="62.25" customHeight="1">
      <c r="A84" s="78" t="s">
        <v>98</v>
      </c>
      <c r="B84" s="232"/>
      <c r="C84" s="233"/>
      <c r="D84" s="233"/>
      <c r="E84" s="230"/>
      <c r="F84" s="237"/>
      <c r="G84" s="235"/>
    </row>
    <row r="85" spans="1:9" ht="62.25" customHeight="1">
      <c r="A85" s="77" t="s">
        <v>170</v>
      </c>
      <c r="B85" s="232">
        <v>950</v>
      </c>
      <c r="C85" s="233" t="s">
        <v>130</v>
      </c>
      <c r="D85" s="233" t="s">
        <v>123</v>
      </c>
      <c r="E85" s="229" t="s">
        <v>187</v>
      </c>
      <c r="F85" s="236">
        <v>100</v>
      </c>
      <c r="G85" s="234">
        <v>6300</v>
      </c>
    </row>
    <row r="86" spans="1:9" ht="61.5" customHeight="1">
      <c r="A86" s="78" t="s">
        <v>98</v>
      </c>
      <c r="B86" s="232"/>
      <c r="C86" s="233"/>
      <c r="D86" s="233"/>
      <c r="E86" s="230"/>
      <c r="F86" s="237"/>
      <c r="G86" s="235"/>
    </row>
    <row r="87" spans="1:9" s="24" customFormat="1" ht="15.75">
      <c r="A87" s="85" t="s">
        <v>251</v>
      </c>
      <c r="B87" s="62">
        <v>950</v>
      </c>
      <c r="C87" s="73" t="s">
        <v>130</v>
      </c>
      <c r="D87" s="73" t="s">
        <v>123</v>
      </c>
      <c r="E87" s="73"/>
      <c r="F87" s="62"/>
      <c r="G87" s="64">
        <f>SUM(G88:G95)</f>
        <v>1011263.01</v>
      </c>
    </row>
    <row r="88" spans="1:9" s="107" customFormat="1" ht="78.75">
      <c r="A88" s="114" t="s">
        <v>274</v>
      </c>
      <c r="B88" s="236">
        <v>950</v>
      </c>
      <c r="C88" s="229" t="s">
        <v>130</v>
      </c>
      <c r="D88" s="229" t="s">
        <v>123</v>
      </c>
      <c r="E88" s="229" t="s">
        <v>275</v>
      </c>
      <c r="F88" s="210">
        <v>100</v>
      </c>
      <c r="G88" s="234">
        <v>259836.75</v>
      </c>
      <c r="I88" s="20"/>
    </row>
    <row r="89" spans="1:9" s="107" customFormat="1" ht="63">
      <c r="A89" s="113" t="s">
        <v>98</v>
      </c>
      <c r="B89" s="237"/>
      <c r="C89" s="230"/>
      <c r="D89" s="230"/>
      <c r="E89" s="230"/>
      <c r="F89" s="211"/>
      <c r="G89" s="235"/>
    </row>
    <row r="90" spans="1:9" s="107" customFormat="1" ht="63">
      <c r="A90" s="114" t="s">
        <v>276</v>
      </c>
      <c r="B90" s="236">
        <v>950</v>
      </c>
      <c r="C90" s="229" t="s">
        <v>130</v>
      </c>
      <c r="D90" s="229" t="s">
        <v>123</v>
      </c>
      <c r="E90" s="229" t="s">
        <v>277</v>
      </c>
      <c r="F90" s="210">
        <v>100</v>
      </c>
      <c r="G90" s="234">
        <v>13675.62</v>
      </c>
      <c r="I90" s="20"/>
    </row>
    <row r="91" spans="1:9" s="107" customFormat="1" ht="63">
      <c r="A91" s="113" t="s">
        <v>98</v>
      </c>
      <c r="B91" s="237"/>
      <c r="C91" s="230"/>
      <c r="D91" s="230"/>
      <c r="E91" s="230"/>
      <c r="F91" s="211"/>
      <c r="G91" s="235"/>
    </row>
    <row r="92" spans="1:9" s="24" customFormat="1" ht="46.5" customHeight="1">
      <c r="A92" s="120" t="s">
        <v>249</v>
      </c>
      <c r="B92" s="236">
        <v>950</v>
      </c>
      <c r="C92" s="229" t="s">
        <v>130</v>
      </c>
      <c r="D92" s="229" t="s">
        <v>123</v>
      </c>
      <c r="E92" s="208" t="s">
        <v>250</v>
      </c>
      <c r="F92" s="210">
        <v>100</v>
      </c>
      <c r="G92" s="212">
        <v>440411.38</v>
      </c>
      <c r="I92" s="20"/>
    </row>
    <row r="93" spans="1:9" s="24" customFormat="1" ht="62.25" customHeight="1">
      <c r="A93" s="121" t="s">
        <v>98</v>
      </c>
      <c r="B93" s="237"/>
      <c r="C93" s="230"/>
      <c r="D93" s="230"/>
      <c r="E93" s="209"/>
      <c r="F93" s="211"/>
      <c r="G93" s="213"/>
    </row>
    <row r="94" spans="1:9" s="39" customFormat="1" ht="47.25" customHeight="1">
      <c r="A94" s="77" t="s">
        <v>249</v>
      </c>
      <c r="B94" s="232">
        <v>950</v>
      </c>
      <c r="C94" s="233" t="s">
        <v>130</v>
      </c>
      <c r="D94" s="233" t="s">
        <v>123</v>
      </c>
      <c r="E94" s="208" t="s">
        <v>250</v>
      </c>
      <c r="F94" s="210">
        <v>200</v>
      </c>
      <c r="G94" s="212">
        <v>297339.26</v>
      </c>
      <c r="H94" s="20"/>
    </row>
    <row r="95" spans="1:9" s="39" customFormat="1" ht="31.5">
      <c r="A95" s="78" t="s">
        <v>100</v>
      </c>
      <c r="B95" s="232"/>
      <c r="C95" s="233"/>
      <c r="D95" s="233"/>
      <c r="E95" s="209"/>
      <c r="F95" s="211"/>
      <c r="G95" s="213"/>
    </row>
    <row r="96" spans="1:9" s="41" customFormat="1" ht="15.75">
      <c r="A96" s="72" t="s">
        <v>261</v>
      </c>
      <c r="B96" s="59">
        <v>950</v>
      </c>
      <c r="C96" s="57" t="s">
        <v>262</v>
      </c>
      <c r="D96" s="57" t="s">
        <v>124</v>
      </c>
      <c r="E96" s="74"/>
      <c r="F96" s="75"/>
      <c r="G96" s="76">
        <f>G97</f>
        <v>3000</v>
      </c>
    </row>
    <row r="97" spans="1:10" ht="31.5">
      <c r="A97" s="72" t="s">
        <v>117</v>
      </c>
      <c r="B97" s="11">
        <v>950</v>
      </c>
      <c r="C97" s="12">
        <v>11</v>
      </c>
      <c r="D97" s="12" t="s">
        <v>127</v>
      </c>
      <c r="E97" s="13"/>
      <c r="F97" s="4"/>
      <c r="G97" s="18">
        <f>SUM(G98)</f>
        <v>3000</v>
      </c>
      <c r="J97" s="20"/>
    </row>
    <row r="98" spans="1:10" ht="17.25" customHeight="1">
      <c r="A98" s="77" t="s">
        <v>163</v>
      </c>
      <c r="B98" s="232">
        <v>950</v>
      </c>
      <c r="C98" s="233">
        <v>11</v>
      </c>
      <c r="D98" s="233" t="s">
        <v>127</v>
      </c>
      <c r="E98" s="233" t="s">
        <v>188</v>
      </c>
      <c r="F98" s="232">
        <v>200</v>
      </c>
      <c r="G98" s="231">
        <v>3000</v>
      </c>
    </row>
    <row r="99" spans="1:10" ht="31.5">
      <c r="A99" s="78" t="s">
        <v>100</v>
      </c>
      <c r="B99" s="232"/>
      <c r="C99" s="233"/>
      <c r="D99" s="233"/>
      <c r="E99" s="233"/>
      <c r="F99" s="232"/>
      <c r="G99" s="231"/>
      <c r="J99" s="20"/>
    </row>
    <row r="100" spans="1:10" ht="15.75">
      <c r="A100" s="72" t="s">
        <v>118</v>
      </c>
      <c r="B100" s="4"/>
      <c r="C100" s="13"/>
      <c r="D100" s="13"/>
      <c r="E100" s="13"/>
      <c r="F100" s="4"/>
      <c r="G100" s="18">
        <f>G11+G69</f>
        <v>10138191.15</v>
      </c>
      <c r="H100" s="20"/>
      <c r="I100" s="20"/>
    </row>
    <row r="101" spans="1:10">
      <c r="G101" s="17"/>
      <c r="I101" s="20"/>
    </row>
    <row r="102" spans="1:10">
      <c r="G102" s="20"/>
    </row>
  </sheetData>
  <mergeCells count="182">
    <mergeCell ref="B52:B53"/>
    <mergeCell ref="C52:C53"/>
    <mergeCell ref="D52:D53"/>
    <mergeCell ref="E52:E53"/>
    <mergeCell ref="F52:F53"/>
    <mergeCell ref="G52:G53"/>
    <mergeCell ref="G48:G49"/>
    <mergeCell ref="E48:E49"/>
    <mergeCell ref="D48:D49"/>
    <mergeCell ref="C48:C49"/>
    <mergeCell ref="B48:B49"/>
    <mergeCell ref="F48:F49"/>
    <mergeCell ref="B88:B89"/>
    <mergeCell ref="C88:C89"/>
    <mergeCell ref="D88:D89"/>
    <mergeCell ref="E88:E89"/>
    <mergeCell ref="F88:F89"/>
    <mergeCell ref="G88:G89"/>
    <mergeCell ref="B90:B91"/>
    <mergeCell ref="C90:C91"/>
    <mergeCell ref="D90:D91"/>
    <mergeCell ref="E90:E91"/>
    <mergeCell ref="F90:F91"/>
    <mergeCell ref="G90:G91"/>
    <mergeCell ref="D94:D95"/>
    <mergeCell ref="B94:B95"/>
    <mergeCell ref="C94:C95"/>
    <mergeCell ref="G94:G95"/>
    <mergeCell ref="F94:F95"/>
    <mergeCell ref="E94:E95"/>
    <mergeCell ref="G24:G25"/>
    <mergeCell ref="F24:F25"/>
    <mergeCell ref="E24:E25"/>
    <mergeCell ref="D24:D25"/>
    <mergeCell ref="C24:C25"/>
    <mergeCell ref="B24:B25"/>
    <mergeCell ref="B92:B93"/>
    <mergeCell ref="C92:C93"/>
    <mergeCell ref="D92:D93"/>
    <mergeCell ref="G92:G93"/>
    <mergeCell ref="F92:F93"/>
    <mergeCell ref="E92:E93"/>
    <mergeCell ref="B85:B86"/>
    <mergeCell ref="E81:E82"/>
    <mergeCell ref="B72:B73"/>
    <mergeCell ref="C72:C73"/>
    <mergeCell ref="B77:B78"/>
    <mergeCell ref="F79:F80"/>
    <mergeCell ref="F98:F99"/>
    <mergeCell ref="G98:G99"/>
    <mergeCell ref="E98:E99"/>
    <mergeCell ref="B98:B99"/>
    <mergeCell ref="C98:C99"/>
    <mergeCell ref="D98:D99"/>
    <mergeCell ref="C77:C78"/>
    <mergeCell ref="C79:C80"/>
    <mergeCell ref="E79:E80"/>
    <mergeCell ref="G79:G80"/>
    <mergeCell ref="E77:E78"/>
    <mergeCell ref="F77:F78"/>
    <mergeCell ref="D81:D82"/>
    <mergeCell ref="G77:G78"/>
    <mergeCell ref="D77:D78"/>
    <mergeCell ref="D79:D80"/>
    <mergeCell ref="B81:B82"/>
    <mergeCell ref="B79:B80"/>
    <mergeCell ref="C81:C82"/>
    <mergeCell ref="G85:G86"/>
    <mergeCell ref="F85:F86"/>
    <mergeCell ref="E85:E86"/>
    <mergeCell ref="D85:D86"/>
    <mergeCell ref="C85:C86"/>
    <mergeCell ref="C83:C84"/>
    <mergeCell ref="D83:D84"/>
    <mergeCell ref="E83:E84"/>
    <mergeCell ref="F83:F84"/>
    <mergeCell ref="G83:G84"/>
    <mergeCell ref="B61:B62"/>
    <mergeCell ref="C61:C62"/>
    <mergeCell ref="C67:C68"/>
    <mergeCell ref="B67:B68"/>
    <mergeCell ref="F81:F82"/>
    <mergeCell ref="G81:G82"/>
    <mergeCell ref="B83:B84"/>
    <mergeCell ref="B63:B64"/>
    <mergeCell ref="C63:C64"/>
    <mergeCell ref="D63:D64"/>
    <mergeCell ref="F63:F64"/>
    <mergeCell ref="G63:G64"/>
    <mergeCell ref="E63:E64"/>
    <mergeCell ref="E44:E45"/>
    <mergeCell ref="D44:D45"/>
    <mergeCell ref="G72:G73"/>
    <mergeCell ref="G67:G68"/>
    <mergeCell ref="F67:F68"/>
    <mergeCell ref="E67:E68"/>
    <mergeCell ref="E30:E31"/>
    <mergeCell ref="F30:F31"/>
    <mergeCell ref="F59:F60"/>
    <mergeCell ref="F61:F62"/>
    <mergeCell ref="F72:F73"/>
    <mergeCell ref="G32:G33"/>
    <mergeCell ref="G34:G35"/>
    <mergeCell ref="F32:F33"/>
    <mergeCell ref="G40:G41"/>
    <mergeCell ref="G30:G31"/>
    <mergeCell ref="G44:G45"/>
    <mergeCell ref="F44:F45"/>
    <mergeCell ref="G61:G62"/>
    <mergeCell ref="G59:G60"/>
    <mergeCell ref="E32:E33"/>
    <mergeCell ref="E40:E41"/>
    <mergeCell ref="F40:F41"/>
    <mergeCell ref="F34:F35"/>
    <mergeCell ref="B44:B45"/>
    <mergeCell ref="D34:D35"/>
    <mergeCell ref="D40:D41"/>
    <mergeCell ref="B40:B41"/>
    <mergeCell ref="B32:B33"/>
    <mergeCell ref="B34:B35"/>
    <mergeCell ref="D32:D33"/>
    <mergeCell ref="C44:C45"/>
    <mergeCell ref="D30:D31"/>
    <mergeCell ref="C40:C41"/>
    <mergeCell ref="C32:C33"/>
    <mergeCell ref="C34:C35"/>
    <mergeCell ref="E19:E20"/>
    <mergeCell ref="C17:C18"/>
    <mergeCell ref="B17:B18"/>
    <mergeCell ref="C27:C28"/>
    <mergeCell ref="D27:D28"/>
    <mergeCell ref="D17:D18"/>
    <mergeCell ref="D19:D20"/>
    <mergeCell ref="B30:B31"/>
    <mergeCell ref="C30:C31"/>
    <mergeCell ref="A1:G1"/>
    <mergeCell ref="C14:C15"/>
    <mergeCell ref="A6:G6"/>
    <mergeCell ref="A5:G5"/>
    <mergeCell ref="A4:G4"/>
    <mergeCell ref="A2:G2"/>
    <mergeCell ref="A3:G3"/>
    <mergeCell ref="D14:D15"/>
    <mergeCell ref="E14:E15"/>
    <mergeCell ref="F14:F15"/>
    <mergeCell ref="A8:G8"/>
    <mergeCell ref="B14:B15"/>
    <mergeCell ref="G14:G15"/>
    <mergeCell ref="A9:G9"/>
    <mergeCell ref="B59:B60"/>
    <mergeCell ref="D72:D73"/>
    <mergeCell ref="D59:D60"/>
    <mergeCell ref="E59:E60"/>
    <mergeCell ref="D61:D62"/>
    <mergeCell ref="C59:C60"/>
    <mergeCell ref="E72:E73"/>
    <mergeCell ref="D67:D68"/>
    <mergeCell ref="E61:E62"/>
    <mergeCell ref="E34:E35"/>
    <mergeCell ref="G17:G18"/>
    <mergeCell ref="B19:B20"/>
    <mergeCell ref="C19:C20"/>
    <mergeCell ref="F21:F22"/>
    <mergeCell ref="G27:G28"/>
    <mergeCell ref="B27:B28"/>
    <mergeCell ref="G21:G22"/>
    <mergeCell ref="G56:G57"/>
    <mergeCell ref="F56:F57"/>
    <mergeCell ref="E56:E57"/>
    <mergeCell ref="D56:D57"/>
    <mergeCell ref="C56:C57"/>
    <mergeCell ref="B56:B57"/>
    <mergeCell ref="G19:G20"/>
    <mergeCell ref="C21:C22"/>
    <mergeCell ref="D21:D22"/>
    <mergeCell ref="B21:B22"/>
    <mergeCell ref="F17:F18"/>
    <mergeCell ref="E17:E18"/>
    <mergeCell ref="E21:E22"/>
    <mergeCell ref="E27:E28"/>
    <mergeCell ref="F27:F28"/>
    <mergeCell ref="F19:F20"/>
  </mergeCells>
  <phoneticPr fontId="7" type="noConversion"/>
  <printOptions horizontalCentered="1"/>
  <pageMargins left="0.51181102362204722" right="0.43307086614173229" top="0.47244094488188981" bottom="0.39370078740157483" header="0.31496062992125984" footer="0.31496062992125984"/>
  <pageSetup paperSize="9" fitToWidth="2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81"/>
  <sheetViews>
    <sheetView topLeftCell="A43" zoomScaleSheetLayoutView="100" workbookViewId="0">
      <selection activeCell="A52" sqref="A52"/>
    </sheetView>
  </sheetViews>
  <sheetFormatPr defaultRowHeight="15"/>
  <cols>
    <col min="1" max="1" width="51.85546875" style="38" customWidth="1"/>
    <col min="2" max="2" width="10.7109375" style="38" customWidth="1"/>
    <col min="3" max="3" width="8.85546875" style="38" customWidth="1"/>
    <col min="4" max="4" width="6.28515625" style="38" customWidth="1"/>
    <col min="5" max="5" width="14.140625" style="38" customWidth="1"/>
    <col min="6" max="6" width="11.5703125" style="38" customWidth="1"/>
    <col min="7" max="8" width="16.28515625" style="38" customWidth="1"/>
    <col min="9" max="11" width="14.7109375" style="41" bestFit="1" customWidth="1"/>
    <col min="12" max="16384" width="9.140625" style="41"/>
  </cols>
  <sheetData>
    <row r="1" spans="1:10" ht="15.75">
      <c r="A1" s="221" t="s">
        <v>120</v>
      </c>
      <c r="B1" s="221"/>
      <c r="C1" s="221"/>
      <c r="D1" s="221"/>
      <c r="E1" s="221"/>
      <c r="F1" s="221"/>
      <c r="G1" s="221"/>
      <c r="H1" s="221"/>
    </row>
    <row r="2" spans="1:10" ht="15.75">
      <c r="A2" s="221" t="s">
        <v>255</v>
      </c>
      <c r="B2" s="221"/>
      <c r="C2" s="221"/>
      <c r="D2" s="221"/>
      <c r="E2" s="221"/>
      <c r="F2" s="221"/>
      <c r="G2" s="221"/>
      <c r="H2" s="221"/>
    </row>
    <row r="3" spans="1:10" ht="15.75">
      <c r="A3" s="221" t="s">
        <v>40</v>
      </c>
      <c r="B3" s="221"/>
      <c r="C3" s="221"/>
      <c r="D3" s="221"/>
      <c r="E3" s="221"/>
      <c r="F3" s="221"/>
      <c r="G3" s="221"/>
      <c r="H3" s="221"/>
    </row>
    <row r="4" spans="1:10" ht="15.75">
      <c r="A4" s="221" t="s">
        <v>31</v>
      </c>
      <c r="B4" s="221"/>
      <c r="C4" s="221"/>
      <c r="D4" s="221"/>
      <c r="E4" s="221"/>
      <c r="F4" s="221"/>
      <c r="G4" s="221"/>
      <c r="H4" s="221"/>
    </row>
    <row r="5" spans="1:10" ht="15.75">
      <c r="A5" s="221" t="s">
        <v>32</v>
      </c>
      <c r="B5" s="221"/>
      <c r="C5" s="221"/>
      <c r="D5" s="221"/>
      <c r="E5" s="221"/>
      <c r="F5" s="221"/>
      <c r="G5" s="221"/>
      <c r="H5" s="221"/>
    </row>
    <row r="6" spans="1:10" ht="15.75">
      <c r="A6" s="221" t="s">
        <v>334</v>
      </c>
      <c r="B6" s="221"/>
      <c r="C6" s="221"/>
      <c r="D6" s="221"/>
      <c r="E6" s="221"/>
      <c r="F6" s="221"/>
      <c r="G6" s="221"/>
      <c r="H6" s="221"/>
    </row>
    <row r="8" spans="1:10" ht="15.75" customHeight="1">
      <c r="A8" s="222" t="s">
        <v>302</v>
      </c>
      <c r="B8" s="222"/>
      <c r="C8" s="222"/>
      <c r="D8" s="222"/>
      <c r="E8" s="222"/>
      <c r="F8" s="222"/>
      <c r="G8" s="222"/>
      <c r="H8" s="222"/>
    </row>
    <row r="10" spans="1:10" ht="15.75">
      <c r="A10" s="193" t="s">
        <v>43</v>
      </c>
      <c r="B10" s="193" t="s">
        <v>122</v>
      </c>
      <c r="C10" s="193" t="s">
        <v>121</v>
      </c>
      <c r="D10" s="193" t="s">
        <v>160</v>
      </c>
      <c r="E10" s="193" t="s">
        <v>94</v>
      </c>
      <c r="F10" s="193" t="s">
        <v>95</v>
      </c>
      <c r="G10" s="193" t="s">
        <v>64</v>
      </c>
      <c r="H10" s="193"/>
    </row>
    <row r="11" spans="1:10" ht="19.5" customHeight="1">
      <c r="A11" s="193"/>
      <c r="B11" s="193"/>
      <c r="C11" s="193"/>
      <c r="D11" s="193"/>
      <c r="E11" s="193"/>
      <c r="F11" s="193"/>
      <c r="G11" s="130" t="s">
        <v>171</v>
      </c>
      <c r="H11" s="130" t="s">
        <v>292</v>
      </c>
    </row>
    <row r="12" spans="1:10" ht="47.25">
      <c r="A12" s="72" t="s">
        <v>52</v>
      </c>
      <c r="B12" s="59">
        <v>914</v>
      </c>
      <c r="C12" s="57"/>
      <c r="D12" s="57"/>
      <c r="E12" s="59"/>
      <c r="F12" s="59"/>
      <c r="G12" s="58">
        <f>G13+G34+G38+G43+G45+G46+G52</f>
        <v>4271565.16</v>
      </c>
      <c r="H12" s="58">
        <f>H13+H34+H38+H43+H45+H46+H52</f>
        <v>4267465.16</v>
      </c>
      <c r="I12" s="20"/>
      <c r="J12" s="20"/>
    </row>
    <row r="13" spans="1:10" ht="20.25" customHeight="1">
      <c r="A13" s="72" t="s">
        <v>268</v>
      </c>
      <c r="B13" s="59">
        <v>914</v>
      </c>
      <c r="C13" s="57" t="s">
        <v>123</v>
      </c>
      <c r="D13" s="57" t="s">
        <v>124</v>
      </c>
      <c r="E13" s="59"/>
      <c r="F13" s="59"/>
      <c r="G13" s="58">
        <f>G14+G17+G24+G27</f>
        <v>2996922.16</v>
      </c>
      <c r="H13" s="58">
        <f>H14+H17+H24+H27</f>
        <v>2992822.16</v>
      </c>
      <c r="J13" s="20"/>
    </row>
    <row r="14" spans="1:10" ht="48" customHeight="1">
      <c r="A14" s="72" t="s">
        <v>96</v>
      </c>
      <c r="B14" s="59">
        <v>914</v>
      </c>
      <c r="C14" s="57" t="s">
        <v>123</v>
      </c>
      <c r="D14" s="57" t="s">
        <v>125</v>
      </c>
      <c r="E14" s="59"/>
      <c r="F14" s="59"/>
      <c r="G14" s="58">
        <f>SUM(G15)</f>
        <v>536298.1</v>
      </c>
      <c r="H14" s="58">
        <f>SUM(H15)</f>
        <v>551873.1</v>
      </c>
      <c r="I14" s="20"/>
    </row>
    <row r="15" spans="1:10" ht="31.5">
      <c r="A15" s="77" t="s">
        <v>97</v>
      </c>
      <c r="B15" s="232">
        <v>914</v>
      </c>
      <c r="C15" s="233" t="s">
        <v>123</v>
      </c>
      <c r="D15" s="233" t="s">
        <v>125</v>
      </c>
      <c r="E15" s="233" t="s">
        <v>174</v>
      </c>
      <c r="F15" s="232">
        <v>100</v>
      </c>
      <c r="G15" s="231">
        <v>536298.1</v>
      </c>
      <c r="H15" s="231">
        <v>551873.1</v>
      </c>
    </row>
    <row r="16" spans="1:10" ht="80.25" customHeight="1">
      <c r="A16" s="78" t="s">
        <v>98</v>
      </c>
      <c r="B16" s="232"/>
      <c r="C16" s="233"/>
      <c r="D16" s="233"/>
      <c r="E16" s="233"/>
      <c r="F16" s="232"/>
      <c r="G16" s="231"/>
      <c r="H16" s="231"/>
      <c r="J16" s="20"/>
    </row>
    <row r="17" spans="1:10" ht="65.25" customHeight="1">
      <c r="A17" s="72" t="s">
        <v>119</v>
      </c>
      <c r="B17" s="59">
        <v>914</v>
      </c>
      <c r="C17" s="57" t="s">
        <v>123</v>
      </c>
      <c r="D17" s="57" t="s">
        <v>126</v>
      </c>
      <c r="E17" s="57"/>
      <c r="F17" s="59"/>
      <c r="G17" s="58">
        <f>SUM(G18:G23)</f>
        <v>2097865.46</v>
      </c>
      <c r="H17" s="58">
        <f>SUM(H18:H23)</f>
        <v>2090949.06</v>
      </c>
      <c r="J17" s="20"/>
    </row>
    <row r="18" spans="1:10" ht="31.5">
      <c r="A18" s="77" t="s">
        <v>99</v>
      </c>
      <c r="B18" s="232">
        <v>914</v>
      </c>
      <c r="C18" s="233" t="s">
        <v>123</v>
      </c>
      <c r="D18" s="233" t="s">
        <v>126</v>
      </c>
      <c r="E18" s="233" t="s">
        <v>175</v>
      </c>
      <c r="F18" s="232">
        <v>100</v>
      </c>
      <c r="G18" s="231">
        <v>1806078.46</v>
      </c>
      <c r="H18" s="231">
        <v>1786404.06</v>
      </c>
      <c r="J18" s="20"/>
    </row>
    <row r="19" spans="1:10" ht="78" customHeight="1">
      <c r="A19" s="78" t="s">
        <v>98</v>
      </c>
      <c r="B19" s="232"/>
      <c r="C19" s="233"/>
      <c r="D19" s="233"/>
      <c r="E19" s="233"/>
      <c r="F19" s="232"/>
      <c r="G19" s="231"/>
      <c r="H19" s="231"/>
    </row>
    <row r="20" spans="1:10" ht="31.5">
      <c r="A20" s="77" t="s">
        <v>99</v>
      </c>
      <c r="B20" s="232">
        <v>914</v>
      </c>
      <c r="C20" s="233" t="s">
        <v>123</v>
      </c>
      <c r="D20" s="233" t="s">
        <v>126</v>
      </c>
      <c r="E20" s="233" t="s">
        <v>175</v>
      </c>
      <c r="F20" s="232">
        <v>200</v>
      </c>
      <c r="G20" s="231">
        <v>281787</v>
      </c>
      <c r="H20" s="231">
        <v>294545</v>
      </c>
    </row>
    <row r="21" spans="1:10" ht="32.25" customHeight="1">
      <c r="A21" s="78" t="s">
        <v>100</v>
      </c>
      <c r="B21" s="232"/>
      <c r="C21" s="233"/>
      <c r="D21" s="233"/>
      <c r="E21" s="233"/>
      <c r="F21" s="232"/>
      <c r="G21" s="231"/>
      <c r="H21" s="231"/>
    </row>
    <row r="22" spans="1:10" ht="31.5">
      <c r="A22" s="77" t="s">
        <v>99</v>
      </c>
      <c r="B22" s="232">
        <v>914</v>
      </c>
      <c r="C22" s="233" t="s">
        <v>123</v>
      </c>
      <c r="D22" s="233" t="s">
        <v>126</v>
      </c>
      <c r="E22" s="233" t="s">
        <v>175</v>
      </c>
      <c r="F22" s="232">
        <v>800</v>
      </c>
      <c r="G22" s="231">
        <v>10000</v>
      </c>
      <c r="H22" s="231">
        <v>10000</v>
      </c>
    </row>
    <row r="23" spans="1:10" ht="15.75">
      <c r="A23" s="78" t="s">
        <v>101</v>
      </c>
      <c r="B23" s="232"/>
      <c r="C23" s="233"/>
      <c r="D23" s="233"/>
      <c r="E23" s="233"/>
      <c r="F23" s="232"/>
      <c r="G23" s="231"/>
      <c r="H23" s="231"/>
    </row>
    <row r="24" spans="1:10" ht="47.25">
      <c r="A24" s="81" t="s">
        <v>266</v>
      </c>
      <c r="B24" s="53">
        <v>914</v>
      </c>
      <c r="C24" s="60" t="s">
        <v>123</v>
      </c>
      <c r="D24" s="60" t="s">
        <v>159</v>
      </c>
      <c r="E24" s="60"/>
      <c r="F24" s="53"/>
      <c r="G24" s="40">
        <f>SUM(G25)</f>
        <v>12758.6</v>
      </c>
      <c r="H24" s="40">
        <f>SUM(H25)</f>
        <v>0</v>
      </c>
    </row>
    <row r="25" spans="1:10" ht="62.25" customHeight="1">
      <c r="A25" s="77" t="s">
        <v>157</v>
      </c>
      <c r="B25" s="236">
        <v>914</v>
      </c>
      <c r="C25" s="229" t="s">
        <v>123</v>
      </c>
      <c r="D25" s="229" t="s">
        <v>159</v>
      </c>
      <c r="E25" s="229" t="s">
        <v>180</v>
      </c>
      <c r="F25" s="236">
        <v>540</v>
      </c>
      <c r="G25" s="234">
        <v>12758.6</v>
      </c>
      <c r="H25" s="234"/>
    </row>
    <row r="26" spans="1:10" ht="15.75">
      <c r="A26" s="83" t="s">
        <v>158</v>
      </c>
      <c r="B26" s="237"/>
      <c r="C26" s="230"/>
      <c r="D26" s="230"/>
      <c r="E26" s="230"/>
      <c r="F26" s="237"/>
      <c r="G26" s="235"/>
      <c r="H26" s="235"/>
    </row>
    <row r="27" spans="1:10" ht="15.75">
      <c r="A27" s="72" t="s">
        <v>102</v>
      </c>
      <c r="B27" s="59">
        <v>914</v>
      </c>
      <c r="C27" s="57" t="s">
        <v>123</v>
      </c>
      <c r="D27" s="57">
        <v>13</v>
      </c>
      <c r="E27" s="57"/>
      <c r="F27" s="59"/>
      <c r="G27" s="58">
        <f>SUM(G28:G33)</f>
        <v>350000</v>
      </c>
      <c r="H27" s="58">
        <f>SUM(H28:H33)</f>
        <v>350000</v>
      </c>
    </row>
    <row r="28" spans="1:10" ht="31.5">
      <c r="A28" s="77" t="s">
        <v>155</v>
      </c>
      <c r="B28" s="232">
        <v>914</v>
      </c>
      <c r="C28" s="233" t="s">
        <v>123</v>
      </c>
      <c r="D28" s="233">
        <v>13</v>
      </c>
      <c r="E28" s="233" t="s">
        <v>181</v>
      </c>
      <c r="F28" s="232">
        <v>200</v>
      </c>
      <c r="G28" s="231">
        <v>4000</v>
      </c>
      <c r="H28" s="231">
        <v>4000</v>
      </c>
    </row>
    <row r="29" spans="1:10" ht="31.5">
      <c r="A29" s="78" t="s">
        <v>100</v>
      </c>
      <c r="B29" s="232"/>
      <c r="C29" s="233"/>
      <c r="D29" s="233"/>
      <c r="E29" s="233"/>
      <c r="F29" s="232"/>
      <c r="G29" s="231"/>
      <c r="H29" s="231"/>
    </row>
    <row r="30" spans="1:10" ht="31.5">
      <c r="A30" s="77" t="s">
        <v>156</v>
      </c>
      <c r="B30" s="232">
        <v>914</v>
      </c>
      <c r="C30" s="233" t="s">
        <v>123</v>
      </c>
      <c r="D30" s="233">
        <v>13</v>
      </c>
      <c r="E30" s="233" t="s">
        <v>182</v>
      </c>
      <c r="F30" s="232">
        <v>200</v>
      </c>
      <c r="G30" s="231">
        <v>333000</v>
      </c>
      <c r="H30" s="231">
        <v>333000</v>
      </c>
    </row>
    <row r="31" spans="1:10" ht="31.5" customHeight="1">
      <c r="A31" s="78" t="s">
        <v>100</v>
      </c>
      <c r="B31" s="232"/>
      <c r="C31" s="233"/>
      <c r="D31" s="233"/>
      <c r="E31" s="233"/>
      <c r="F31" s="232"/>
      <c r="G31" s="231"/>
      <c r="H31" s="231"/>
    </row>
    <row r="32" spans="1:10" ht="31.5">
      <c r="A32" s="77" t="s">
        <v>164</v>
      </c>
      <c r="B32" s="232">
        <v>914</v>
      </c>
      <c r="C32" s="233" t="s">
        <v>123</v>
      </c>
      <c r="D32" s="233">
        <v>13</v>
      </c>
      <c r="E32" s="229" t="s">
        <v>183</v>
      </c>
      <c r="F32" s="236">
        <v>200</v>
      </c>
      <c r="G32" s="234">
        <v>13000</v>
      </c>
      <c r="H32" s="234">
        <v>13000</v>
      </c>
    </row>
    <row r="33" spans="1:8" ht="32.25" customHeight="1">
      <c r="A33" s="78" t="s">
        <v>100</v>
      </c>
      <c r="B33" s="232"/>
      <c r="C33" s="233"/>
      <c r="D33" s="233"/>
      <c r="E33" s="230"/>
      <c r="F33" s="237"/>
      <c r="G33" s="235"/>
      <c r="H33" s="235"/>
    </row>
    <row r="34" spans="1:8" ht="17.25" customHeight="1">
      <c r="A34" s="72" t="s">
        <v>265</v>
      </c>
      <c r="B34" s="59">
        <v>914</v>
      </c>
      <c r="C34" s="57" t="s">
        <v>125</v>
      </c>
      <c r="D34" s="57" t="s">
        <v>124</v>
      </c>
      <c r="E34" s="57"/>
      <c r="F34" s="59"/>
      <c r="G34" s="58">
        <f>SUM(G35)</f>
        <v>80220</v>
      </c>
      <c r="H34" s="58">
        <f>SUM(H35)</f>
        <v>80220</v>
      </c>
    </row>
    <row r="35" spans="1:8" ht="18" customHeight="1">
      <c r="A35" s="72" t="s">
        <v>103</v>
      </c>
      <c r="B35" s="59">
        <v>914</v>
      </c>
      <c r="C35" s="57" t="s">
        <v>125</v>
      </c>
      <c r="D35" s="57" t="s">
        <v>128</v>
      </c>
      <c r="E35" s="57"/>
      <c r="F35" s="59"/>
      <c r="G35" s="58">
        <f>SUM(G36:G37)</f>
        <v>80220</v>
      </c>
      <c r="H35" s="58">
        <f>SUM(H36:H37)</f>
        <v>80220</v>
      </c>
    </row>
    <row r="36" spans="1:8" ht="36" customHeight="1">
      <c r="A36" s="77" t="s">
        <v>104</v>
      </c>
      <c r="B36" s="232">
        <v>914</v>
      </c>
      <c r="C36" s="233" t="s">
        <v>125</v>
      </c>
      <c r="D36" s="233" t="s">
        <v>128</v>
      </c>
      <c r="E36" s="233" t="s">
        <v>226</v>
      </c>
      <c r="F36" s="232">
        <v>100</v>
      </c>
      <c r="G36" s="231">
        <v>80220</v>
      </c>
      <c r="H36" s="231">
        <v>80220</v>
      </c>
    </row>
    <row r="37" spans="1:8" ht="84.75" customHeight="1">
      <c r="A37" s="78" t="s">
        <v>98</v>
      </c>
      <c r="B37" s="232"/>
      <c r="C37" s="233"/>
      <c r="D37" s="233"/>
      <c r="E37" s="233"/>
      <c r="F37" s="232"/>
      <c r="G37" s="231"/>
      <c r="H37" s="231"/>
    </row>
    <row r="38" spans="1:8" ht="31.5" customHeight="1">
      <c r="A38" s="72" t="s">
        <v>264</v>
      </c>
      <c r="B38" s="59">
        <v>914</v>
      </c>
      <c r="C38" s="57" t="s">
        <v>128</v>
      </c>
      <c r="D38" s="57" t="s">
        <v>124</v>
      </c>
      <c r="E38" s="57"/>
      <c r="F38" s="59"/>
      <c r="G38" s="58">
        <f>G39</f>
        <v>50000</v>
      </c>
      <c r="H38" s="58">
        <f>H39</f>
        <v>50000</v>
      </c>
    </row>
    <row r="39" spans="1:8" ht="14.25" customHeight="1">
      <c r="A39" s="72" t="s">
        <v>105</v>
      </c>
      <c r="B39" s="59">
        <v>914</v>
      </c>
      <c r="C39" s="57" t="s">
        <v>128</v>
      </c>
      <c r="D39" s="57">
        <v>10</v>
      </c>
      <c r="E39" s="57"/>
      <c r="F39" s="59"/>
      <c r="G39" s="58">
        <f>SUM(G40)</f>
        <v>50000</v>
      </c>
      <c r="H39" s="58">
        <f>SUM(H40)</f>
        <v>50000</v>
      </c>
    </row>
    <row r="40" spans="1:8" ht="32.25" customHeight="1">
      <c r="A40" s="77" t="s">
        <v>106</v>
      </c>
      <c r="B40" s="232">
        <v>914</v>
      </c>
      <c r="C40" s="233" t="s">
        <v>128</v>
      </c>
      <c r="D40" s="233">
        <v>10</v>
      </c>
      <c r="E40" s="233" t="s">
        <v>176</v>
      </c>
      <c r="F40" s="232">
        <v>200</v>
      </c>
      <c r="G40" s="231">
        <v>50000</v>
      </c>
      <c r="H40" s="231">
        <v>50000</v>
      </c>
    </row>
    <row r="41" spans="1:8" ht="36" customHeight="1">
      <c r="A41" s="78" t="s">
        <v>100</v>
      </c>
      <c r="B41" s="232"/>
      <c r="C41" s="233"/>
      <c r="D41" s="233"/>
      <c r="E41" s="233"/>
      <c r="F41" s="232"/>
      <c r="G41" s="231"/>
      <c r="H41" s="231"/>
    </row>
    <row r="42" spans="1:8" s="112" customFormat="1" ht="17.25" customHeight="1">
      <c r="A42" s="111" t="s">
        <v>281</v>
      </c>
      <c r="B42" s="138">
        <v>914</v>
      </c>
      <c r="C42" s="149" t="s">
        <v>126</v>
      </c>
      <c r="D42" s="149" t="s">
        <v>124</v>
      </c>
      <c r="E42" s="147"/>
      <c r="F42" s="148"/>
      <c r="G42" s="116">
        <f>G43+G45</f>
        <v>552723</v>
      </c>
      <c r="H42" s="116">
        <f>H43+H45</f>
        <v>552723</v>
      </c>
    </row>
    <row r="43" spans="1:8" s="112" customFormat="1" ht="48.75" customHeight="1">
      <c r="A43" s="120" t="s">
        <v>287</v>
      </c>
      <c r="B43" s="239">
        <v>914</v>
      </c>
      <c r="C43" s="229" t="s">
        <v>126</v>
      </c>
      <c r="D43" s="229" t="s">
        <v>283</v>
      </c>
      <c r="E43" s="229" t="s">
        <v>284</v>
      </c>
      <c r="F43" s="236">
        <v>200</v>
      </c>
      <c r="G43" s="234">
        <v>315616</v>
      </c>
      <c r="H43" s="234">
        <v>315616</v>
      </c>
    </row>
    <row r="44" spans="1:8" s="112" customFormat="1" ht="34.5" customHeight="1">
      <c r="A44" s="121" t="s">
        <v>100</v>
      </c>
      <c r="B44" s="240"/>
      <c r="C44" s="230"/>
      <c r="D44" s="230"/>
      <c r="E44" s="230"/>
      <c r="F44" s="237"/>
      <c r="G44" s="235"/>
      <c r="H44" s="235"/>
    </row>
    <row r="45" spans="1:8" s="112" customFormat="1" ht="77.25" customHeight="1">
      <c r="A45" s="121" t="s">
        <v>286</v>
      </c>
      <c r="B45" s="148">
        <v>914</v>
      </c>
      <c r="C45" s="147" t="s">
        <v>126</v>
      </c>
      <c r="D45" s="147" t="s">
        <v>283</v>
      </c>
      <c r="E45" s="147" t="s">
        <v>285</v>
      </c>
      <c r="F45" s="148">
        <v>200</v>
      </c>
      <c r="G45" s="146">
        <v>237107</v>
      </c>
      <c r="H45" s="146">
        <v>237107</v>
      </c>
    </row>
    <row r="46" spans="1:8" ht="21.75" customHeight="1">
      <c r="A46" s="72" t="s">
        <v>263</v>
      </c>
      <c r="B46" s="59">
        <v>914</v>
      </c>
      <c r="C46" s="57" t="s">
        <v>127</v>
      </c>
      <c r="D46" s="57" t="s">
        <v>124</v>
      </c>
      <c r="E46" s="57"/>
      <c r="F46" s="59"/>
      <c r="G46" s="58">
        <f>G47</f>
        <v>553300</v>
      </c>
      <c r="H46" s="58">
        <f>H47</f>
        <v>553300</v>
      </c>
    </row>
    <row r="47" spans="1:8" ht="20.25" customHeight="1">
      <c r="A47" s="72" t="s">
        <v>107</v>
      </c>
      <c r="B47" s="59">
        <v>914</v>
      </c>
      <c r="C47" s="57" t="s">
        <v>127</v>
      </c>
      <c r="D47" s="57" t="s">
        <v>128</v>
      </c>
      <c r="E47" s="57"/>
      <c r="F47" s="59"/>
      <c r="G47" s="58">
        <f>SUM(G48:G51)</f>
        <v>553300</v>
      </c>
      <c r="H47" s="58">
        <f>SUM(H48:H51)</f>
        <v>553300</v>
      </c>
    </row>
    <row r="48" spans="1:8" ht="33.75" customHeight="1">
      <c r="A48" s="77" t="s">
        <v>108</v>
      </c>
      <c r="B48" s="232">
        <v>914</v>
      </c>
      <c r="C48" s="233" t="s">
        <v>127</v>
      </c>
      <c r="D48" s="233" t="s">
        <v>128</v>
      </c>
      <c r="E48" s="233" t="s">
        <v>177</v>
      </c>
      <c r="F48" s="232">
        <v>200</v>
      </c>
      <c r="G48" s="231">
        <v>503300</v>
      </c>
      <c r="H48" s="231">
        <v>503300</v>
      </c>
    </row>
    <row r="49" spans="1:9" ht="35.25" customHeight="1">
      <c r="A49" s="78" t="s">
        <v>100</v>
      </c>
      <c r="B49" s="232"/>
      <c r="C49" s="233"/>
      <c r="D49" s="233"/>
      <c r="E49" s="233"/>
      <c r="F49" s="232"/>
      <c r="G49" s="231"/>
      <c r="H49" s="231"/>
    </row>
    <row r="50" spans="1:9" ht="31.5">
      <c r="A50" s="77" t="s">
        <v>161</v>
      </c>
      <c r="B50" s="232">
        <v>914</v>
      </c>
      <c r="C50" s="233" t="s">
        <v>127</v>
      </c>
      <c r="D50" s="233" t="s">
        <v>128</v>
      </c>
      <c r="E50" s="233" t="s">
        <v>178</v>
      </c>
      <c r="F50" s="232">
        <v>200</v>
      </c>
      <c r="G50" s="231">
        <v>50000</v>
      </c>
      <c r="H50" s="231">
        <v>50000</v>
      </c>
    </row>
    <row r="51" spans="1:9" ht="38.25" customHeight="1">
      <c r="A51" s="78" t="s">
        <v>100</v>
      </c>
      <c r="B51" s="232"/>
      <c r="C51" s="233"/>
      <c r="D51" s="233"/>
      <c r="E51" s="233"/>
      <c r="F51" s="232"/>
      <c r="G51" s="231"/>
      <c r="H51" s="231"/>
    </row>
    <row r="52" spans="1:9" s="46" customFormat="1" ht="23.25" customHeight="1">
      <c r="A52" s="111" t="s">
        <v>259</v>
      </c>
      <c r="B52" s="59">
        <v>914</v>
      </c>
      <c r="C52" s="57" t="s">
        <v>252</v>
      </c>
      <c r="D52" s="57" t="s">
        <v>124</v>
      </c>
      <c r="E52" s="57"/>
      <c r="F52" s="59"/>
      <c r="G52" s="58">
        <f>G53</f>
        <v>38400</v>
      </c>
      <c r="H52" s="58">
        <f>H53</f>
        <v>38400</v>
      </c>
    </row>
    <row r="53" spans="1:9" ht="21" customHeight="1">
      <c r="A53" s="72" t="s">
        <v>109</v>
      </c>
      <c r="B53" s="59">
        <v>914</v>
      </c>
      <c r="C53" s="57">
        <v>10</v>
      </c>
      <c r="D53" s="57" t="s">
        <v>123</v>
      </c>
      <c r="E53" s="55"/>
      <c r="F53" s="56"/>
      <c r="G53" s="58">
        <f>SUM(G54)</f>
        <v>38400</v>
      </c>
      <c r="H53" s="58">
        <f>SUM(H54)</f>
        <v>38400</v>
      </c>
    </row>
    <row r="54" spans="1:9" ht="30.75" customHeight="1">
      <c r="A54" s="77" t="s">
        <v>110</v>
      </c>
      <c r="B54" s="194">
        <v>914</v>
      </c>
      <c r="C54" s="238">
        <v>10</v>
      </c>
      <c r="D54" s="238" t="s">
        <v>123</v>
      </c>
      <c r="E54" s="233" t="s">
        <v>184</v>
      </c>
      <c r="F54" s="232">
        <v>300</v>
      </c>
      <c r="G54" s="231">
        <v>38400</v>
      </c>
      <c r="H54" s="231">
        <v>38400</v>
      </c>
      <c r="I54" s="20"/>
    </row>
    <row r="55" spans="1:9" ht="22.5" customHeight="1">
      <c r="A55" s="78" t="s">
        <v>111</v>
      </c>
      <c r="B55" s="194"/>
      <c r="C55" s="238"/>
      <c r="D55" s="238"/>
      <c r="E55" s="233"/>
      <c r="F55" s="232"/>
      <c r="G55" s="231"/>
      <c r="H55" s="231"/>
    </row>
    <row r="56" spans="1:9" ht="30" customHeight="1">
      <c r="A56" s="72" t="s">
        <v>112</v>
      </c>
      <c r="B56" s="59">
        <v>950</v>
      </c>
      <c r="C56" s="57"/>
      <c r="D56" s="57"/>
      <c r="E56" s="55"/>
      <c r="F56" s="56"/>
      <c r="G56" s="58">
        <f>G57+G61+G75</f>
        <v>3014503.91</v>
      </c>
      <c r="H56" s="58">
        <f>H57+H61+H75</f>
        <v>3014503.91</v>
      </c>
    </row>
    <row r="57" spans="1:9" ht="20.25" customHeight="1">
      <c r="A57" s="72" t="s">
        <v>258</v>
      </c>
      <c r="B57" s="59">
        <v>950</v>
      </c>
      <c r="C57" s="57" t="s">
        <v>129</v>
      </c>
      <c r="D57" s="57" t="s">
        <v>124</v>
      </c>
      <c r="E57" s="55"/>
      <c r="F57" s="56"/>
      <c r="G57" s="58">
        <f>G58</f>
        <v>3000</v>
      </c>
      <c r="H57" s="58">
        <f>H58</f>
        <v>3000</v>
      </c>
    </row>
    <row r="58" spans="1:9" ht="21" customHeight="1">
      <c r="A58" s="72" t="s">
        <v>113</v>
      </c>
      <c r="B58" s="59">
        <v>950</v>
      </c>
      <c r="C58" s="57" t="s">
        <v>129</v>
      </c>
      <c r="D58" s="57" t="s">
        <v>129</v>
      </c>
      <c r="E58" s="55"/>
      <c r="F58" s="59"/>
      <c r="G58" s="58">
        <f>SUM(G59)</f>
        <v>3000</v>
      </c>
      <c r="H58" s="58">
        <f>SUM(H59)</f>
        <v>3000</v>
      </c>
    </row>
    <row r="59" spans="1:9" ht="18" customHeight="1">
      <c r="A59" s="77" t="s">
        <v>162</v>
      </c>
      <c r="B59" s="232">
        <v>950</v>
      </c>
      <c r="C59" s="233" t="s">
        <v>129</v>
      </c>
      <c r="D59" s="233" t="s">
        <v>129</v>
      </c>
      <c r="E59" s="233" t="s">
        <v>179</v>
      </c>
      <c r="F59" s="232">
        <v>200</v>
      </c>
      <c r="G59" s="231">
        <v>3000</v>
      </c>
      <c r="H59" s="231">
        <v>3000</v>
      </c>
    </row>
    <row r="60" spans="1:9" ht="35.25" customHeight="1">
      <c r="A60" s="78" t="s">
        <v>100</v>
      </c>
      <c r="B60" s="232"/>
      <c r="C60" s="233"/>
      <c r="D60" s="233"/>
      <c r="E60" s="233"/>
      <c r="F60" s="232"/>
      <c r="G60" s="231"/>
      <c r="H60" s="231"/>
    </row>
    <row r="61" spans="1:9" ht="22.5" customHeight="1">
      <c r="A61" s="72" t="s">
        <v>260</v>
      </c>
      <c r="B61" s="59">
        <v>950</v>
      </c>
      <c r="C61" s="57" t="s">
        <v>130</v>
      </c>
      <c r="D61" s="57" t="s">
        <v>124</v>
      </c>
      <c r="E61" s="57"/>
      <c r="F61" s="59"/>
      <c r="G61" s="58">
        <f>G62</f>
        <v>3008503.91</v>
      </c>
      <c r="H61" s="58">
        <f>H62</f>
        <v>3008503.91</v>
      </c>
    </row>
    <row r="62" spans="1:9" ht="19.5" customHeight="1">
      <c r="A62" s="72" t="s">
        <v>114</v>
      </c>
      <c r="B62" s="59">
        <v>950</v>
      </c>
      <c r="C62" s="57" t="s">
        <v>130</v>
      </c>
      <c r="D62" s="57" t="s">
        <v>123</v>
      </c>
      <c r="E62" s="57"/>
      <c r="F62" s="59"/>
      <c r="G62" s="58">
        <f>G63+G70</f>
        <v>3008503.91</v>
      </c>
      <c r="H62" s="116">
        <f>H63+H70</f>
        <v>3008503.91</v>
      </c>
    </row>
    <row r="63" spans="1:9" ht="21.75" customHeight="1">
      <c r="A63" s="85" t="s">
        <v>115</v>
      </c>
      <c r="B63" s="62">
        <v>950</v>
      </c>
      <c r="C63" s="73" t="s">
        <v>130</v>
      </c>
      <c r="D63" s="73" t="s">
        <v>123</v>
      </c>
      <c r="E63" s="73"/>
      <c r="F63" s="62"/>
      <c r="G63" s="64">
        <f>SUM(G64:G69)</f>
        <v>2269654.84</v>
      </c>
      <c r="H63" s="64">
        <f>SUM(H64:H69)</f>
        <v>2269654.84</v>
      </c>
    </row>
    <row r="64" spans="1:9" ht="39.75" customHeight="1">
      <c r="A64" s="77" t="s">
        <v>116</v>
      </c>
      <c r="B64" s="232">
        <v>950</v>
      </c>
      <c r="C64" s="233" t="s">
        <v>130</v>
      </c>
      <c r="D64" s="233" t="s">
        <v>123</v>
      </c>
      <c r="E64" s="233" t="s">
        <v>185</v>
      </c>
      <c r="F64" s="232">
        <v>100</v>
      </c>
      <c r="G64" s="231">
        <v>1350765.42</v>
      </c>
      <c r="H64" s="231">
        <v>1350765.42</v>
      </c>
    </row>
    <row r="65" spans="1:11" ht="94.5" customHeight="1">
      <c r="A65" s="78" t="s">
        <v>98</v>
      </c>
      <c r="B65" s="232"/>
      <c r="C65" s="233"/>
      <c r="D65" s="233"/>
      <c r="E65" s="233"/>
      <c r="F65" s="232"/>
      <c r="G65" s="231"/>
      <c r="H65" s="231"/>
    </row>
    <row r="66" spans="1:11" ht="31.5">
      <c r="A66" s="77" t="s">
        <v>116</v>
      </c>
      <c r="B66" s="232">
        <v>950</v>
      </c>
      <c r="C66" s="233" t="s">
        <v>130</v>
      </c>
      <c r="D66" s="233" t="s">
        <v>123</v>
      </c>
      <c r="E66" s="233" t="s">
        <v>185</v>
      </c>
      <c r="F66" s="232">
        <v>200</v>
      </c>
      <c r="G66" s="231">
        <v>867589.42</v>
      </c>
      <c r="H66" s="231">
        <v>867589.42</v>
      </c>
    </row>
    <row r="67" spans="1:11" ht="31.5">
      <c r="A67" s="80" t="s">
        <v>100</v>
      </c>
      <c r="B67" s="232"/>
      <c r="C67" s="233"/>
      <c r="D67" s="233"/>
      <c r="E67" s="233"/>
      <c r="F67" s="232"/>
      <c r="G67" s="231"/>
      <c r="H67" s="231"/>
    </row>
    <row r="68" spans="1:11" ht="31.5">
      <c r="A68" s="77" t="s">
        <v>116</v>
      </c>
      <c r="B68" s="232">
        <v>950</v>
      </c>
      <c r="C68" s="233" t="s">
        <v>130</v>
      </c>
      <c r="D68" s="233" t="s">
        <v>123</v>
      </c>
      <c r="E68" s="233" t="s">
        <v>185</v>
      </c>
      <c r="F68" s="232">
        <v>800</v>
      </c>
      <c r="G68" s="231">
        <v>51300</v>
      </c>
      <c r="H68" s="231">
        <v>51300</v>
      </c>
    </row>
    <row r="69" spans="1:11" ht="15.75">
      <c r="A69" s="78" t="s">
        <v>101</v>
      </c>
      <c r="B69" s="232"/>
      <c r="C69" s="233"/>
      <c r="D69" s="233"/>
      <c r="E69" s="233"/>
      <c r="F69" s="232"/>
      <c r="G69" s="231"/>
      <c r="H69" s="231"/>
    </row>
    <row r="70" spans="1:11" s="112" customFormat="1" ht="28.5" customHeight="1">
      <c r="A70" s="119" t="s">
        <v>251</v>
      </c>
      <c r="B70" s="117">
        <v>950</v>
      </c>
      <c r="C70" s="122" t="s">
        <v>130</v>
      </c>
      <c r="D70" s="122" t="s">
        <v>123</v>
      </c>
      <c r="E70" s="122"/>
      <c r="F70" s="117"/>
      <c r="G70" s="118">
        <f>SUM(G71:G74)</f>
        <v>738849.07000000007</v>
      </c>
      <c r="H70" s="118">
        <f>SUM(H71:H74)</f>
        <v>738849.07000000007</v>
      </c>
    </row>
    <row r="71" spans="1:11" s="112" customFormat="1" ht="63">
      <c r="A71" s="120" t="s">
        <v>249</v>
      </c>
      <c r="B71" s="236">
        <v>950</v>
      </c>
      <c r="C71" s="229" t="s">
        <v>130</v>
      </c>
      <c r="D71" s="229" t="s">
        <v>123</v>
      </c>
      <c r="E71" s="208" t="s">
        <v>250</v>
      </c>
      <c r="F71" s="210">
        <v>100</v>
      </c>
      <c r="G71" s="234">
        <v>451116.44</v>
      </c>
      <c r="H71" s="234">
        <v>451116.44</v>
      </c>
    </row>
    <row r="72" spans="1:11" s="112" customFormat="1" ht="78.75">
      <c r="A72" s="121" t="s">
        <v>98</v>
      </c>
      <c r="B72" s="237"/>
      <c r="C72" s="230"/>
      <c r="D72" s="230"/>
      <c r="E72" s="209"/>
      <c r="F72" s="211"/>
      <c r="G72" s="235"/>
      <c r="H72" s="235"/>
    </row>
    <row r="73" spans="1:11" s="112" customFormat="1" ht="63">
      <c r="A73" s="120" t="s">
        <v>249</v>
      </c>
      <c r="B73" s="236">
        <v>950</v>
      </c>
      <c r="C73" s="229" t="s">
        <v>130</v>
      </c>
      <c r="D73" s="229" t="s">
        <v>123</v>
      </c>
      <c r="E73" s="208" t="s">
        <v>250</v>
      </c>
      <c r="F73" s="210">
        <v>200</v>
      </c>
      <c r="G73" s="234">
        <v>287732.63</v>
      </c>
      <c r="H73" s="234">
        <v>287732.63</v>
      </c>
    </row>
    <row r="74" spans="1:11" s="112" customFormat="1" ht="31.5">
      <c r="A74" s="121" t="s">
        <v>100</v>
      </c>
      <c r="B74" s="237"/>
      <c r="C74" s="230"/>
      <c r="D74" s="230"/>
      <c r="E74" s="209"/>
      <c r="F74" s="211"/>
      <c r="G74" s="235"/>
      <c r="H74" s="235"/>
    </row>
    <row r="75" spans="1:11" ht="15.75">
      <c r="A75" s="72" t="s">
        <v>261</v>
      </c>
      <c r="B75" s="59">
        <v>950</v>
      </c>
      <c r="C75" s="57" t="s">
        <v>262</v>
      </c>
      <c r="D75" s="57" t="s">
        <v>124</v>
      </c>
      <c r="E75" s="74"/>
      <c r="F75" s="75"/>
      <c r="G75" s="76">
        <f>G76</f>
        <v>3000</v>
      </c>
      <c r="H75" s="76">
        <f>H76</f>
        <v>3000</v>
      </c>
    </row>
    <row r="76" spans="1:11" ht="31.5">
      <c r="A76" s="72" t="s">
        <v>117</v>
      </c>
      <c r="B76" s="59">
        <v>950</v>
      </c>
      <c r="C76" s="57">
        <v>11</v>
      </c>
      <c r="D76" s="57" t="s">
        <v>127</v>
      </c>
      <c r="E76" s="55"/>
      <c r="F76" s="56"/>
      <c r="G76" s="58">
        <f>SUM(G77)</f>
        <v>3000</v>
      </c>
      <c r="H76" s="58">
        <f>SUM(H77)</f>
        <v>3000</v>
      </c>
    </row>
    <row r="77" spans="1:11" ht="16.5" customHeight="1">
      <c r="A77" s="77" t="s">
        <v>163</v>
      </c>
      <c r="B77" s="232">
        <v>950</v>
      </c>
      <c r="C77" s="233">
        <v>11</v>
      </c>
      <c r="D77" s="233" t="s">
        <v>127</v>
      </c>
      <c r="E77" s="233" t="s">
        <v>188</v>
      </c>
      <c r="F77" s="232">
        <v>200</v>
      </c>
      <c r="G77" s="231">
        <v>3000</v>
      </c>
      <c r="H77" s="231">
        <v>3000</v>
      </c>
    </row>
    <row r="78" spans="1:11" ht="31.5">
      <c r="A78" s="78" t="s">
        <v>100</v>
      </c>
      <c r="B78" s="232"/>
      <c r="C78" s="233"/>
      <c r="D78" s="233"/>
      <c r="E78" s="233"/>
      <c r="F78" s="232"/>
      <c r="G78" s="231"/>
      <c r="H78" s="231"/>
    </row>
    <row r="79" spans="1:11" ht="15.75">
      <c r="A79" s="72" t="s">
        <v>118</v>
      </c>
      <c r="B79" s="56"/>
      <c r="C79" s="55"/>
      <c r="D79" s="55"/>
      <c r="E79" s="55"/>
      <c r="F79" s="56"/>
      <c r="G79" s="58">
        <f>G12+G56</f>
        <v>7286069.0700000003</v>
      </c>
      <c r="H79" s="58">
        <f>H12+H56</f>
        <v>7281969.0700000003</v>
      </c>
      <c r="J79" s="20"/>
      <c r="K79" s="20"/>
    </row>
    <row r="80" spans="1:11">
      <c r="G80" s="152"/>
      <c r="H80" s="152"/>
      <c r="J80" s="20"/>
    </row>
    <row r="81" spans="7:8">
      <c r="G81" s="152"/>
      <c r="H81" s="152"/>
    </row>
  </sheetData>
  <mergeCells count="161">
    <mergeCell ref="B43:B44"/>
    <mergeCell ref="C43:C44"/>
    <mergeCell ref="E43:E44"/>
    <mergeCell ref="F43:F44"/>
    <mergeCell ref="G43:G44"/>
    <mergeCell ref="H43:H44"/>
    <mergeCell ref="D43:D44"/>
    <mergeCell ref="H73:H74"/>
    <mergeCell ref="B71:B72"/>
    <mergeCell ref="C71:C72"/>
    <mergeCell ref="D71:D72"/>
    <mergeCell ref="E71:E72"/>
    <mergeCell ref="F71:F72"/>
    <mergeCell ref="G71:G72"/>
    <mergeCell ref="B66:B67"/>
    <mergeCell ref="C66:C67"/>
    <mergeCell ref="D66:D67"/>
    <mergeCell ref="E66:E67"/>
    <mergeCell ref="F66:F67"/>
    <mergeCell ref="B64:B65"/>
    <mergeCell ref="C64:C65"/>
    <mergeCell ref="D64:D65"/>
    <mergeCell ref="E64:E65"/>
    <mergeCell ref="F64:F65"/>
    <mergeCell ref="F10:F11"/>
    <mergeCell ref="B50:B51"/>
    <mergeCell ref="C50:C51"/>
    <mergeCell ref="D50:D51"/>
    <mergeCell ref="E50:E51"/>
    <mergeCell ref="F50:F51"/>
    <mergeCell ref="G50:G51"/>
    <mergeCell ref="B48:B49"/>
    <mergeCell ref="C48:C49"/>
    <mergeCell ref="D48:D49"/>
    <mergeCell ref="E48:E49"/>
    <mergeCell ref="F48:F49"/>
    <mergeCell ref="G48:G49"/>
    <mergeCell ref="B40:B41"/>
    <mergeCell ref="C40:C41"/>
    <mergeCell ref="D40:D41"/>
    <mergeCell ref="E40:E41"/>
    <mergeCell ref="F40:F41"/>
    <mergeCell ref="B36:B37"/>
    <mergeCell ref="C36:C37"/>
    <mergeCell ref="D36:D37"/>
    <mergeCell ref="E36:E37"/>
    <mergeCell ref="F36:F37"/>
    <mergeCell ref="B32:B33"/>
    <mergeCell ref="H77:H78"/>
    <mergeCell ref="G10:H10"/>
    <mergeCell ref="H25:H26"/>
    <mergeCell ref="H50:H51"/>
    <mergeCell ref="H54:H55"/>
    <mergeCell ref="H59:H60"/>
    <mergeCell ref="H64:H65"/>
    <mergeCell ref="H66:H67"/>
    <mergeCell ref="H68:H69"/>
    <mergeCell ref="H28:H29"/>
    <mergeCell ref="H30:H31"/>
    <mergeCell ref="H32:H33"/>
    <mergeCell ref="H36:H37"/>
    <mergeCell ref="H40:H41"/>
    <mergeCell ref="H48:H49"/>
    <mergeCell ref="H15:H16"/>
    <mergeCell ref="H18:H19"/>
    <mergeCell ref="H20:H21"/>
    <mergeCell ref="H22:H23"/>
    <mergeCell ref="G40:G41"/>
    <mergeCell ref="G36:G37"/>
    <mergeCell ref="H71:H72"/>
    <mergeCell ref="G66:G67"/>
    <mergeCell ref="G64:G65"/>
    <mergeCell ref="B77:B78"/>
    <mergeCell ref="C77:C78"/>
    <mergeCell ref="D77:D78"/>
    <mergeCell ref="E77:E78"/>
    <mergeCell ref="F77:F78"/>
    <mergeCell ref="G77:G78"/>
    <mergeCell ref="B68:B69"/>
    <mergeCell ref="C68:C69"/>
    <mergeCell ref="D68:D69"/>
    <mergeCell ref="E68:E69"/>
    <mergeCell ref="F68:F69"/>
    <mergeCell ref="G68:G69"/>
    <mergeCell ref="B73:B74"/>
    <mergeCell ref="C73:C74"/>
    <mergeCell ref="D73:D74"/>
    <mergeCell ref="E73:E74"/>
    <mergeCell ref="F73:F74"/>
    <mergeCell ref="G73:G74"/>
    <mergeCell ref="B59:B60"/>
    <mergeCell ref="C59:C60"/>
    <mergeCell ref="D59:D60"/>
    <mergeCell ref="E59:E60"/>
    <mergeCell ref="F59:F60"/>
    <mergeCell ref="G59:G60"/>
    <mergeCell ref="B54:B55"/>
    <mergeCell ref="C54:C55"/>
    <mergeCell ref="D54:D55"/>
    <mergeCell ref="E54:E55"/>
    <mergeCell ref="F54:F55"/>
    <mergeCell ref="G54:G55"/>
    <mergeCell ref="C32:C33"/>
    <mergeCell ref="D32:D33"/>
    <mergeCell ref="E32:E33"/>
    <mergeCell ref="F32:F33"/>
    <mergeCell ref="G32:G33"/>
    <mergeCell ref="B30:B31"/>
    <mergeCell ref="C30:C31"/>
    <mergeCell ref="D30:D31"/>
    <mergeCell ref="E30:E31"/>
    <mergeCell ref="F30:F31"/>
    <mergeCell ref="G30:G31"/>
    <mergeCell ref="B28:B29"/>
    <mergeCell ref="C28:C29"/>
    <mergeCell ref="D28:D29"/>
    <mergeCell ref="E28:E29"/>
    <mergeCell ref="F28:F29"/>
    <mergeCell ref="G28:G29"/>
    <mergeCell ref="B25:B26"/>
    <mergeCell ref="C25:C26"/>
    <mergeCell ref="D25:D26"/>
    <mergeCell ref="E25:E26"/>
    <mergeCell ref="F25:F26"/>
    <mergeCell ref="G25:G26"/>
    <mergeCell ref="B22:B23"/>
    <mergeCell ref="C22:C23"/>
    <mergeCell ref="D22:D23"/>
    <mergeCell ref="E22:E23"/>
    <mergeCell ref="F22:F23"/>
    <mergeCell ref="G22:G23"/>
    <mergeCell ref="B20:B21"/>
    <mergeCell ref="C20:C21"/>
    <mergeCell ref="D20:D21"/>
    <mergeCell ref="E20:E21"/>
    <mergeCell ref="F20:F21"/>
    <mergeCell ref="G20:G21"/>
    <mergeCell ref="A10:A11"/>
    <mergeCell ref="B10:B11"/>
    <mergeCell ref="C10:C11"/>
    <mergeCell ref="A3:H3"/>
    <mergeCell ref="A2:H2"/>
    <mergeCell ref="A1:H1"/>
    <mergeCell ref="B18:B19"/>
    <mergeCell ref="C18:C19"/>
    <mergeCell ref="D18:D19"/>
    <mergeCell ref="E18:E19"/>
    <mergeCell ref="F18:F19"/>
    <mergeCell ref="G18:G19"/>
    <mergeCell ref="B15:B16"/>
    <mergeCell ref="C15:C16"/>
    <mergeCell ref="D15:D16"/>
    <mergeCell ref="E15:E16"/>
    <mergeCell ref="F15:F16"/>
    <mergeCell ref="G15:G16"/>
    <mergeCell ref="A6:H6"/>
    <mergeCell ref="A5:H5"/>
    <mergeCell ref="A4:H4"/>
    <mergeCell ref="A8:H8"/>
    <mergeCell ref="D10:D11"/>
    <mergeCell ref="E10:E11"/>
  </mergeCells>
  <printOptions horizontalCentered="1"/>
  <pageMargins left="0.51181102362204722" right="0.43307086614173229" top="0.47244094488188981" bottom="0.3937007874015748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A38" sqref="A38"/>
    </sheetView>
  </sheetViews>
  <sheetFormatPr defaultRowHeight="15"/>
  <cols>
    <col min="1" max="1" width="78.5703125" style="41" customWidth="1"/>
    <col min="2" max="4" width="18.5703125" style="41" customWidth="1"/>
    <col min="5" max="16384" width="9.140625" style="41"/>
  </cols>
  <sheetData>
    <row r="1" spans="1:5" ht="15.75">
      <c r="A1" s="246" t="s">
        <v>153</v>
      </c>
      <c r="B1" s="246"/>
      <c r="C1" s="246"/>
      <c r="D1" s="246"/>
      <c r="E1" s="66"/>
    </row>
    <row r="2" spans="1:5" ht="15.75">
      <c r="A2" s="247" t="s">
        <v>255</v>
      </c>
      <c r="B2" s="247"/>
      <c r="C2" s="247"/>
      <c r="D2" s="247"/>
      <c r="E2" s="94"/>
    </row>
    <row r="3" spans="1:5" ht="15.75">
      <c r="A3" s="247" t="s">
        <v>40</v>
      </c>
      <c r="B3" s="247"/>
      <c r="C3" s="247"/>
      <c r="D3" s="247"/>
      <c r="E3" s="94"/>
    </row>
    <row r="4" spans="1:5" ht="15.75">
      <c r="A4" s="247" t="s">
        <v>31</v>
      </c>
      <c r="B4" s="247"/>
      <c r="C4" s="247"/>
      <c r="D4" s="247"/>
      <c r="E4" s="94"/>
    </row>
    <row r="5" spans="1:5" ht="15.75">
      <c r="A5" s="247" t="s">
        <v>32</v>
      </c>
      <c r="B5" s="247"/>
      <c r="C5" s="247"/>
      <c r="D5" s="247"/>
      <c r="E5" s="94"/>
    </row>
    <row r="6" spans="1:5" ht="15.75">
      <c r="A6" s="246" t="s">
        <v>334</v>
      </c>
      <c r="B6" s="246"/>
      <c r="C6" s="246"/>
      <c r="D6" s="246"/>
      <c r="E6" s="66"/>
    </row>
    <row r="7" spans="1:5">
      <c r="A7" s="249"/>
      <c r="B7" s="249"/>
    </row>
    <row r="8" spans="1:5" ht="37.5" customHeight="1">
      <c r="A8" s="248" t="s">
        <v>303</v>
      </c>
      <c r="B8" s="248"/>
      <c r="C8" s="248"/>
      <c r="D8" s="248"/>
    </row>
    <row r="10" spans="1:5" ht="21.75" customHeight="1">
      <c r="A10" s="244" t="s">
        <v>43</v>
      </c>
      <c r="B10" s="241" t="s">
        <v>64</v>
      </c>
      <c r="C10" s="242"/>
      <c r="D10" s="243"/>
    </row>
    <row r="11" spans="1:5" ht="15.75">
      <c r="A11" s="245"/>
      <c r="B11" s="67" t="s">
        <v>152</v>
      </c>
      <c r="C11" s="67" t="s">
        <v>171</v>
      </c>
      <c r="D11" s="67" t="s">
        <v>292</v>
      </c>
    </row>
    <row r="12" spans="1:5" ht="15.75">
      <c r="A12" s="68">
        <v>1</v>
      </c>
      <c r="B12" s="68">
        <v>2</v>
      </c>
      <c r="C12" s="68">
        <v>2</v>
      </c>
      <c r="D12" s="68">
        <v>2</v>
      </c>
    </row>
    <row r="13" spans="1:5" ht="31.5">
      <c r="A13" s="69" t="s">
        <v>270</v>
      </c>
      <c r="B13" s="93">
        <f>SUM('Приложение 7'!G27:G28)</f>
        <v>0</v>
      </c>
      <c r="C13" s="93">
        <f>SUM('Приложение 8'!G25:G26)</f>
        <v>12758.6</v>
      </c>
      <c r="D13" s="93">
        <f>SUM('Приложение 8'!H25:H26)</f>
        <v>0</v>
      </c>
    </row>
    <row r="14" spans="1:5" ht="15.75">
      <c r="A14" s="70" t="s">
        <v>256</v>
      </c>
      <c r="B14" s="71">
        <f>SUM(B13:B13)</f>
        <v>0</v>
      </c>
      <c r="C14" s="71">
        <f>SUM(C13:C13)</f>
        <v>12758.6</v>
      </c>
      <c r="D14" s="71">
        <f>SUM(D13:D13)</f>
        <v>0</v>
      </c>
    </row>
  </sheetData>
  <mergeCells count="10">
    <mergeCell ref="B10:D10"/>
    <mergeCell ref="A10:A11"/>
    <mergeCell ref="A1:D1"/>
    <mergeCell ref="A2:D2"/>
    <mergeCell ref="A3:D3"/>
    <mergeCell ref="A4:D4"/>
    <mergeCell ref="A5:D5"/>
    <mergeCell ref="A6:D6"/>
    <mergeCell ref="A8:D8"/>
    <mergeCell ref="A7:B7"/>
  </mergeCells>
  <printOptions horizontalCentered="1"/>
  <pageMargins left="0.51181102362204722" right="0.43307086614173229" top="0.47244094488188976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2'!Область_печати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2019-06-05T10:47:54Z</cp:lastPrinted>
  <dcterms:created xsi:type="dcterms:W3CDTF">2016-06-27T10:52:24Z</dcterms:created>
  <dcterms:modified xsi:type="dcterms:W3CDTF">2019-06-06T07:08:53Z</dcterms:modified>
</cp:coreProperties>
</file>