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0730" windowHeight="11760"/>
  </bookViews>
  <sheets>
    <sheet name="Приложение 1" sheetId="1" r:id="rId1"/>
    <sheet name="Приложение 2" sheetId="17" r:id="rId2"/>
    <sheet name="Приложение 3" sheetId="8" r:id="rId3"/>
    <sheet name="1. Доходы бюджета" sheetId="20" r:id="rId4"/>
    <sheet name="2. Расходы бюджета" sheetId="21" r:id="rId5"/>
  </sheets>
  <definedNames>
    <definedName name="_xlnm.Print_Area" localSheetId="0">'Приложение 1'!$A$1:$E$49</definedName>
  </definedNames>
  <calcPr calcId="114210"/>
</workbook>
</file>

<file path=xl/calcChain.xml><?xml version="1.0" encoding="utf-8"?>
<calcChain xmlns="http://schemas.openxmlformats.org/spreadsheetml/2006/main">
  <c r="D13" i="1"/>
  <c r="D14"/>
  <c r="D15"/>
  <c r="D12"/>
  <c r="D18"/>
  <c r="D19"/>
  <c r="D20"/>
  <c r="D21"/>
  <c r="D17"/>
  <c r="D16"/>
  <c r="D23"/>
  <c r="D24"/>
  <c r="D22"/>
  <c r="D27"/>
  <c r="D26"/>
  <c r="D29"/>
  <c r="D30"/>
  <c r="D28"/>
  <c r="D25"/>
  <c r="D32"/>
  <c r="D31"/>
  <c r="D34"/>
  <c r="D33"/>
  <c r="D36"/>
  <c r="D35"/>
  <c r="D11"/>
  <c r="D39"/>
  <c r="D40"/>
  <c r="D41"/>
  <c r="D42"/>
  <c r="D43"/>
  <c r="D44"/>
  <c r="D45"/>
  <c r="D46"/>
  <c r="D38"/>
  <c r="D48"/>
  <c r="D47"/>
  <c r="D37"/>
  <c r="D49"/>
  <c r="C13"/>
  <c r="C14"/>
  <c r="C15"/>
  <c r="C12"/>
  <c r="C18"/>
  <c r="C19"/>
  <c r="C20"/>
  <c r="C21"/>
  <c r="C17"/>
  <c r="C16"/>
  <c r="C23"/>
  <c r="C24"/>
  <c r="C22"/>
  <c r="C27"/>
  <c r="C26"/>
  <c r="C29"/>
  <c r="C30"/>
  <c r="C28"/>
  <c r="C25"/>
  <c r="C32"/>
  <c r="C31"/>
  <c r="C34"/>
  <c r="C33"/>
  <c r="C11"/>
  <c r="C39"/>
  <c r="C40"/>
  <c r="C41"/>
  <c r="C42"/>
  <c r="C43"/>
  <c r="C44"/>
  <c r="C45"/>
  <c r="C46"/>
  <c r="C38"/>
  <c r="C48"/>
  <c r="C47"/>
  <c r="C37"/>
  <c r="C49"/>
  <c r="E49"/>
  <c r="H111" i="17"/>
  <c r="H110"/>
  <c r="G111"/>
  <c r="H109"/>
  <c r="G109"/>
  <c r="H103"/>
  <c r="H105"/>
  <c r="H107"/>
  <c r="H102"/>
  <c r="G107"/>
  <c r="I107"/>
  <c r="G105"/>
  <c r="G103"/>
  <c r="H96"/>
  <c r="H98"/>
  <c r="H100"/>
  <c r="H95"/>
  <c r="G100"/>
  <c r="G98"/>
  <c r="I98"/>
  <c r="G96"/>
  <c r="H93"/>
  <c r="G93"/>
  <c r="H91"/>
  <c r="G91"/>
  <c r="H87"/>
  <c r="G87"/>
  <c r="I87"/>
  <c r="G86"/>
  <c r="H83"/>
  <c r="H82"/>
  <c r="G83"/>
  <c r="H80"/>
  <c r="H79"/>
  <c r="G80"/>
  <c r="H75"/>
  <c r="H77"/>
  <c r="G77"/>
  <c r="I77"/>
  <c r="G75"/>
  <c r="H72"/>
  <c r="H71"/>
  <c r="G72"/>
  <c r="H67"/>
  <c r="H69"/>
  <c r="H66"/>
  <c r="G69"/>
  <c r="G67"/>
  <c r="H63"/>
  <c r="G63"/>
  <c r="I63"/>
  <c r="H58"/>
  <c r="H60"/>
  <c r="H57"/>
  <c r="G60"/>
  <c r="G58"/>
  <c r="H54"/>
  <c r="G54"/>
  <c r="G53"/>
  <c r="H48"/>
  <c r="H50"/>
  <c r="H47"/>
  <c r="H46"/>
  <c r="G50"/>
  <c r="I50"/>
  <c r="G48"/>
  <c r="H40"/>
  <c r="H42"/>
  <c r="H44"/>
  <c r="G44"/>
  <c r="I44"/>
  <c r="G42"/>
  <c r="I42"/>
  <c r="G40"/>
  <c r="H37"/>
  <c r="H36"/>
  <c r="G37"/>
  <c r="H18"/>
  <c r="H20"/>
  <c r="H22"/>
  <c r="H24"/>
  <c r="H26"/>
  <c r="H28"/>
  <c r="H30"/>
  <c r="H17"/>
  <c r="H16"/>
  <c r="H32"/>
  <c r="H34"/>
  <c r="G34"/>
  <c r="G32"/>
  <c r="G30"/>
  <c r="I30"/>
  <c r="G28"/>
  <c r="I28"/>
  <c r="G26"/>
  <c r="G24"/>
  <c r="G22"/>
  <c r="I22"/>
  <c r="G20"/>
  <c r="G18"/>
  <c r="H14"/>
  <c r="H13"/>
  <c r="G14"/>
  <c r="I105"/>
  <c r="I75"/>
  <c r="E12" i="1"/>
  <c r="E13"/>
  <c r="E14"/>
  <c r="E16"/>
  <c r="E17"/>
  <c r="E18"/>
  <c r="E19"/>
  <c r="E20"/>
  <c r="E21"/>
  <c r="E22"/>
  <c r="E23"/>
  <c r="E25"/>
  <c r="E26"/>
  <c r="E27"/>
  <c r="E28"/>
  <c r="E29"/>
  <c r="E30"/>
  <c r="E31"/>
  <c r="E32"/>
  <c r="E33"/>
  <c r="E34"/>
  <c r="E37"/>
  <c r="E38"/>
  <c r="E39"/>
  <c r="E40"/>
  <c r="E41"/>
  <c r="E42"/>
  <c r="E43"/>
  <c r="E44"/>
  <c r="E45"/>
  <c r="E46"/>
  <c r="E47"/>
  <c r="E48"/>
  <c r="E11"/>
  <c r="C36"/>
  <c r="C35"/>
  <c r="H39" i="17"/>
  <c r="H53"/>
  <c r="H52"/>
  <c r="H62"/>
  <c r="H74"/>
  <c r="G62"/>
  <c r="I111"/>
  <c r="G110"/>
  <c r="I110"/>
  <c r="I109"/>
  <c r="G102"/>
  <c r="I102"/>
  <c r="I103"/>
  <c r="I96"/>
  <c r="I100"/>
  <c r="G95"/>
  <c r="I95"/>
  <c r="I93"/>
  <c r="I91"/>
  <c r="H90"/>
  <c r="H89"/>
  <c r="H86"/>
  <c r="I83"/>
  <c r="G82"/>
  <c r="I82"/>
  <c r="I80"/>
  <c r="G79"/>
  <c r="I79"/>
  <c r="G74"/>
  <c r="I74"/>
  <c r="I72"/>
  <c r="G71"/>
  <c r="I71"/>
  <c r="H65"/>
  <c r="I69"/>
  <c r="I67"/>
  <c r="G66"/>
  <c r="I66"/>
  <c r="H56"/>
  <c r="H12"/>
  <c r="H11"/>
  <c r="I62"/>
  <c r="I60"/>
  <c r="G57"/>
  <c r="I57"/>
  <c r="I58"/>
  <c r="I53"/>
  <c r="G52"/>
  <c r="I52"/>
  <c r="I54"/>
  <c r="I48"/>
  <c r="G47"/>
  <c r="I40"/>
  <c r="G39"/>
  <c r="I39"/>
  <c r="I37"/>
  <c r="G36"/>
  <c r="I36"/>
  <c r="I18"/>
  <c r="I26"/>
  <c r="I34"/>
  <c r="I24"/>
  <c r="I32"/>
  <c r="G17"/>
  <c r="G16"/>
  <c r="I16"/>
  <c r="I20"/>
  <c r="I14"/>
  <c r="G13"/>
  <c r="I13"/>
  <c r="G90"/>
  <c r="G89"/>
  <c r="H85"/>
  <c r="H113"/>
  <c r="I86"/>
  <c r="G65"/>
  <c r="I65"/>
  <c r="G56"/>
  <c r="I56"/>
  <c r="G46"/>
  <c r="I46"/>
  <c r="I47"/>
  <c r="I17"/>
  <c r="G12"/>
  <c r="I12"/>
  <c r="D15" i="8"/>
  <c r="I90" i="17"/>
  <c r="G85"/>
  <c r="I85"/>
  <c r="I89"/>
  <c r="G11"/>
  <c r="G113"/>
  <c r="I11"/>
  <c r="I113"/>
  <c r="D16" i="8"/>
  <c r="D14"/>
</calcChain>
</file>

<file path=xl/sharedStrings.xml><?xml version="1.0" encoding="utf-8"?>
<sst xmlns="http://schemas.openxmlformats.org/spreadsheetml/2006/main" count="655" uniqueCount="338">
  <si>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</si>
  <si>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</si>
  <si>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</si>
  <si>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</si>
  <si>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</si>
  <si>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</si>
  <si>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</si>
  <si>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</si>
  <si>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</si>
  <si>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 полученных от осуществления деятельности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</si>
  <si>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</si>
  <si>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(РАБОТЫ,УСЛУГИ), РЕАЛИЗУЕМЫЕ НА ТЕРРИТОРИИ РОССИЙСКОЙ ФЕДЕРАЦИИ</t>
  </si>
  <si>
    <t>100 1 03 02000 01 0000 110</t>
  </si>
  <si>
    <t xml:space="preserve"> Акцизы по подакцизным товаром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</si>
  <si>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</si>
  <si>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</si>
  <si>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</si>
  <si>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</si>
  <si>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</si>
  <si>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</si>
  <si>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</si>
  <si>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</si>
  <si>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</si>
  <si>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</si>
  <si>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</si>
  <si>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</si>
  <si>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000 1 06 00000 00 0000 110</t>
  </si>
  <si>
    <t>НАЛОГИ НА ИМУЩЕСТВО</t>
  </si>
  <si>
    <t>000 1 06 01000 00 0000 000</t>
  </si>
  <si>
    <t>Налог на имущество физических лиц</t>
  </si>
  <si>
    <t>182 1 06 01030 10 0000 110</t>
  </si>
  <si>
    <t>000 1 06 06000 00 0000 000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</si>
  <si>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</si>
  <si>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</si>
  <si>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</si>
  <si>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</si>
  <si>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</si>
  <si>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</si>
  <si>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</si>
  <si>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</si>
  <si>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</si>
  <si>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</si>
  <si>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</si>
  <si>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</si>
  <si>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</si>
  <si>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</si>
  <si>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</si>
  <si>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</si>
  <si>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</si>
  <si>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914 2 02 01001 10 0000 151</t>
  </si>
  <si>
    <t>Дотации бюджетам сельских поселений на выравнивание бюджетной обеспеченности</t>
  </si>
  <si>
    <t>914 2 02 03007 10 0000 151</t>
  </si>
  <si>
    <t>Субвенции бюджетам сельских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</si>
  <si>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914 2 02 03015 10 0000 151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</si>
  <si>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</si>
  <si>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914 2 02 02999 10 0000 151</t>
  </si>
  <si>
    <t>Прочие субсидии бюджетам сельских поселений</t>
  </si>
  <si>
    <t>914 2 02 04014 10 0000 151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</si>
  <si>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</si>
  <si>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914 2 02 04025 10 0000 151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</si>
  <si>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</si>
  <si>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914 2 02 04053 10 0000 151</t>
  </si>
  <si>
    <t>Межбюджетные трансферты, передаваемые бюджетам сельских поселений на государственную поддержку лучших работников муниципальных учреждений культуры, находящихся на территориях сельских поселений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</si>
  <si>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</si>
  <si>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</si>
  <si>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</si>
  <si>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</si>
  <si>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Доходы  бюджета Сабиновского сельского поселения по кодам классификации доходов бюджетов на 2016 год</t>
  </si>
  <si>
    <t>Прочие неналоговые доходы бюджетов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</si>
  <si>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</si>
  <si>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Единый сельскохозяйственный налог</t>
  </si>
  <si>
    <t>Приложение №1</t>
  </si>
  <si>
    <t>к решению Совета</t>
  </si>
  <si>
    <t>Сабиновского  сельского поселения</t>
  </si>
  <si>
    <t>Приложение №2</t>
  </si>
  <si>
    <t>Приложение №3</t>
  </si>
  <si>
    <t>Наименование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</si>
  <si>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</si>
  <si>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</si>
  <si>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914 1 17 05050 10 0000 180</t>
  </si>
  <si>
    <t>914 2 19 05000 10 0000 151</t>
  </si>
  <si>
    <t>Источники внутреннего финансирования дефицита
бюджета  Сабиновского сельского поселения на 2016 год</t>
  </si>
  <si>
    <t>Код классификации источников финансирования дефицитов бюджетов</t>
  </si>
  <si>
    <t>Сумма (руб.)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</si>
  <si>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</si>
  <si>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</si>
  <si>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</si>
  <si>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</si>
  <si>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</si>
  <si>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</si>
  <si>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</si>
  <si>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</si>
  <si>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</si>
  <si>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</si>
  <si>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</si>
  <si>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</si>
  <si>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</si>
  <si>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</si>
  <si>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</si>
  <si>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</si>
  <si>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</si>
  <si>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</si>
  <si>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</si>
  <si>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Переданные полномочия по осуществлению муниципального земельного контроля на обеспечение функций администрации Лежневского муниципального района</t>
  </si>
  <si>
    <t>(Межбюджетные трансферты)</t>
  </si>
  <si>
    <t>Переданные полномочия по осуществлению градостроительной деятельности и регулирования жилищных отношений на обеспечение функций администрации Лежневского муниципального района</t>
  </si>
  <si>
    <t>Переданные полномочия по оказанию муниципальных услуг и выполнению муниципальных функций в сфере водоснабжения, водоотведения и теплоснабжения населения на территории поселений на обеспечение функций администрации Лежневского муниципального района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</si>
  <si>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</si>
  <si>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</si>
  <si>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 xml:space="preserve"> (Межбюджетные трансферты)</t>
  </si>
  <si>
    <t>Резервные фонды</t>
  </si>
  <si>
    <t>Резервный фонд администрации Сабиновского сельского поселения</t>
  </si>
  <si>
    <t>Другие общегосударственные вопросы</t>
  </si>
  <si>
    <t>Реализация государственной политики в области приватизации и управления муниципальной собственностью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</si>
  <si>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</si>
  <si>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</si>
  <si>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</si>
  <si>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</si>
  <si>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Национальная безопасность и правоохранительная деятельность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</si>
  <si>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</si>
  <si>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</si>
  <si>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Национальная экономика</t>
  </si>
  <si>
    <t>Дорожное хозяйство</t>
  </si>
  <si>
    <t>Капитальный ремонт, ремонт и содержание автомобильных дорог общего пользования местного значения в границах населенных пунктов и дорожных сооружений на них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</si>
  <si>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договорами, на содержание и строительство дорог общего пользования между населенными пунктами, мостов и иных сооружений вне границ населенных пунктов в границах муниципального района, за исключением автомобильных дорог общего пользования, мостов и иных транспортных инженерных сооружений федерального и регионального значения</t>
  </si>
  <si>
    <t>Другие вопросы  в области национальной экономики</t>
  </si>
  <si>
    <t>Обеспечение мероприятий по землеустройству и землепользованию</t>
  </si>
  <si>
    <t>Жилищно-коммунальное хозяйство</t>
  </si>
  <si>
    <t>Жилищное хозяйство</t>
  </si>
  <si>
    <t>Обеспечение мероприятий в области жилищного хозяйства</t>
  </si>
  <si>
    <t>Взносы на капитальный ремонт общего имущества в многоквартирных домах, расположенных на территории Сабиновского сельского поселения</t>
  </si>
  <si>
    <t>Коммунальное хозяйство</t>
  </si>
  <si>
    <t>Обеспечение мероприятий в области коммунального хозяйства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</si>
  <si>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</si>
  <si>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</si>
  <si>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 xml:space="preserve">Обеспечение мероприятий по благоустройству городских округов и поселений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</si>
  <si>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</si>
  <si>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</si>
  <si>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</si>
  <si>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Межбюджетные трансферты бюджетам субъектов Российской Федерации и муниципальных образований общего характера</t>
  </si>
  <si>
    <t xml:space="preserve">Иные межбюджетные трансферты на решение вопросов местного значения межмуниципального характера </t>
  </si>
  <si>
    <t>Молодежная политика и оздоровление детей</t>
  </si>
  <si>
    <t>Обеспечение мероприятий в области молодёжной политики и оздоровления детей</t>
  </si>
  <si>
    <t>Культура  и  кинематография</t>
  </si>
  <si>
    <t>Культура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</si>
  <si>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</si>
  <si>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Расходы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</si>
  <si>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41900S0340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</si>
  <si>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</si>
  <si>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</si>
  <si>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Библиотеки</t>
  </si>
  <si>
    <t>Финансовое обеспечение деятельности по библиотечному обслуживанию посетителей библиотек</t>
  </si>
  <si>
    <t>Мероприятия в области здравоохранения, спорта и физической культуры, туризма</t>
  </si>
  <si>
    <t>Обеспечение мероприятий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</si>
  <si>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</si>
  <si>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</si>
  <si>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Раздел</t>
  </si>
  <si>
    <t>Подраз-дел</t>
  </si>
  <si>
    <t>Муниципальное  казённое учреждение                       «Сабиновское социально-культурное объединение»</t>
  </si>
  <si>
    <t>Комплектование книжных фондов библиотек муниципальных образований</t>
  </si>
  <si>
    <t>Код глав-ного распо-ряди-теля</t>
  </si>
  <si>
    <t>01</t>
  </si>
  <si>
    <t>00</t>
  </si>
  <si>
    <t>02</t>
  </si>
  <si>
    <t>04</t>
  </si>
  <si>
    <t>05</t>
  </si>
  <si>
    <t>06</t>
  </si>
  <si>
    <t>03</t>
  </si>
  <si>
    <t>09</t>
  </si>
  <si>
    <t>07</t>
  </si>
  <si>
    <t>08</t>
  </si>
  <si>
    <t xml:space="preserve"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                                                     </t>
  </si>
  <si>
    <t>914 2 02 01003 10 0000 151</t>
  </si>
  <si>
    <t>Дотации бюджетам сельских поселений на поддержку мер по обеспечению сбалансированности бюджетов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</si>
  <si>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</si>
  <si>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000 2 19 00000 00 0000 000</t>
  </si>
  <si>
    <t>Иные расходы на выполнение функций по общегосударственным вопросам</t>
  </si>
  <si>
    <t>Утверждено на 2016 год</t>
  </si>
  <si>
    <t>Исполнено      за 2016 год</t>
  </si>
  <si>
    <t>Отношение исполненных значений к плану в %</t>
  </si>
  <si>
    <t>Отчет об исполнении бюджета Сабиновского сельского поселения Лежневского муниципального района Ивановской области</t>
  </si>
  <si>
    <t>Исполнение бюджета Сабиновского сельского поселения по расходам за 2016 год</t>
  </si>
  <si>
    <t xml:space="preserve"> ОТЧЕТ ОБ ИСПОЛНЕНИИ БЮДЖЕТА</t>
  </si>
  <si>
    <t>КОДЫ</t>
  </si>
  <si>
    <t>Форма по ОКУД</t>
  </si>
  <si>
    <t>0503117</t>
  </si>
  <si>
    <t>на 1 января 2017 г.</t>
  </si>
  <si>
    <t>Дата</t>
  </si>
  <si>
    <t>01.01.2017</t>
  </si>
  <si>
    <t xml:space="preserve">по ОКПО  </t>
  </si>
  <si>
    <t>финансового органа:</t>
  </si>
  <si>
    <t xml:space="preserve">    Глава по БК</t>
  </si>
  <si>
    <t>914</t>
  </si>
  <si>
    <t xml:space="preserve">Наименование публично-правового образования: </t>
  </si>
  <si>
    <t>Бюджет Сабиновского сельского поселения</t>
  </si>
  <si>
    <t>по ОКТМО</t>
  </si>
  <si>
    <t>Периодичность: месячная, квартальная, годовая</t>
  </si>
  <si>
    <t>Единица измерения: руб.</t>
  </si>
  <si>
    <t xml:space="preserve">по ОКЕИ  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</si>
  <si>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</si>
  <si>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</si>
  <si>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</si>
  <si>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</si>
  <si>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Утверждённые бюджетные 
назначения</t>
  </si>
  <si>
    <t>Исполнено</t>
  </si>
  <si>
    <t>Неисполненные назначения</t>
  </si>
  <si>
    <t>Доходы бюджета - всего
в том числе:</t>
  </si>
  <si>
    <t>010</t>
  </si>
  <si>
    <t>x</t>
  </si>
  <si>
    <t>10010302230010000110</t>
  </si>
  <si>
    <t>10010302240010000110</t>
  </si>
  <si>
    <t>10010302250010000110</t>
  </si>
  <si>
    <t>10010302260010000110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</si>
  <si>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</si>
  <si>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18210102010010000110</t>
  </si>
  <si>
    <t>Налог на доходы физических лиц с доходов, полученных в виде дивидендов от долевого участия в деятельности организаций*</t>
  </si>
  <si>
    <t>18210102010011000110</t>
  </si>
  <si>
    <t>18210102010012100110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</si>
  <si>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</si>
  <si>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</si>
  <si>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18210102020012100110</t>
  </si>
  <si>
    <t>Налог на доходы физических лиц с доходов,  полученных физическими лицами, не являющимися налоговыми резидентами Российской Федерации*</t>
  </si>
  <si>
    <t>18210102030011000110</t>
  </si>
  <si>
    <t>18210503010010000110</t>
  </si>
  <si>
    <t>18210503010011000110</t>
  </si>
  <si>
    <t>18210503010012100110</t>
  </si>
  <si>
    <t>Единый сельскохозяйственный налог (за налоговые периоды,истекшие до 1 января 2011 года)</t>
  </si>
  <si>
    <t>18210503020011000110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</si>
  <si>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</si>
  <si>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18210601030100000110</t>
  </si>
  <si>
    <t>налог на имущество физических лиц</t>
  </si>
  <si>
    <t>18210601030101000110</t>
  </si>
  <si>
    <t>18210601030102100110</t>
  </si>
  <si>
    <t>18210606033100000110</t>
  </si>
  <si>
    <t>18210606033101000110</t>
  </si>
  <si>
    <t>18210606033102100110</t>
  </si>
  <si>
    <t>18210606033103000110</t>
  </si>
  <si>
    <t>18210606043100000110</t>
  </si>
  <si>
    <t>18210606043101000110</t>
  </si>
  <si>
    <t>18210606043102100110</t>
  </si>
  <si>
    <t>91410804020010000110</t>
  </si>
  <si>
    <t>91410804020011000110</t>
  </si>
  <si>
    <t>91411105035100000120</t>
  </si>
  <si>
    <t>91411705050100000180</t>
  </si>
  <si>
    <t>91420201001100000151</t>
  </si>
  <si>
    <t>91420201003100000151</t>
  </si>
  <si>
    <t>91420202999100000151</t>
  </si>
  <si>
    <t>91420203007100000151</t>
  </si>
  <si>
    <t>91420203015100000151</t>
  </si>
  <si>
    <t>91420204014100000151</t>
  </si>
  <si>
    <t>91420204025100000151</t>
  </si>
  <si>
    <t>91420204053100000151</t>
  </si>
  <si>
    <t>91421905000100000151</t>
  </si>
  <si>
    <t>Руководитель  ________________ Лапочкина О.Г.
Исполнитель   ________________ Щудрова В.Н.</t>
  </si>
  <si>
    <t>2. РАСХОДЫ БЮДЖЕТА</t>
  </si>
  <si>
    <t xml:space="preserve">              Форма 0503117  с.2</t>
  </si>
  <si>
    <t>Код расхода
по бюджетной классификации</t>
  </si>
  <si>
    <t>Расходы бюджета - всего
    в том числе:</t>
  </si>
  <si>
    <t>200</t>
  </si>
  <si>
    <t>Фонд оплаты труда государственных (муниципальных) органов</t>
  </si>
  <si>
    <t>91401024190002000121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</si>
  <si>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</si>
  <si>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91401024190002000129</t>
  </si>
  <si>
    <t>91401044190004000121</t>
  </si>
  <si>
    <t>91401044190004000129</t>
  </si>
  <si>
    <t>Закупка товаров, работ, услуг в сфере информационно-коммуникационных технологий</t>
  </si>
  <si>
    <t>91401044190004000242</t>
  </si>
  <si>
    <t>Прочая закупка товаров, работ и услуг для обеспечения государственных (муниципальных) нужд</t>
  </si>
  <si>
    <t>91401044190004000244</t>
  </si>
  <si>
    <t>Пособия, компенсации и иные социальные выплаты гражданам, кроме публичных нормативных обязательств</t>
  </si>
  <si>
    <t>91401044190004000321</t>
  </si>
  <si>
    <t>Уплата налога на имущество организаций и земельного налога</t>
  </si>
  <si>
    <t>91401044190004000851</t>
  </si>
  <si>
    <t>Уплата прочих налогов, сборов</t>
  </si>
  <si>
    <t>91401044190004000852</t>
  </si>
  <si>
    <t>Уплата иных платежей</t>
  </si>
  <si>
    <t>91401044190004000853</t>
  </si>
  <si>
    <t>Иные межбюджетные трансферты</t>
  </si>
  <si>
    <t>91401044190097010540</t>
  </si>
  <si>
    <t>91401044190097020540</t>
  </si>
  <si>
    <t>91401044190097040540</t>
  </si>
  <si>
    <t>91401054190051200244</t>
  </si>
  <si>
    <t>91401064190097030540</t>
  </si>
  <si>
    <t>Резервные средства</t>
  </si>
  <si>
    <t>91401114190020750870</t>
  </si>
  <si>
    <t>91401134190029630244</t>
  </si>
  <si>
    <t>91401134190029640244</t>
  </si>
  <si>
    <t>Премии и гранты</t>
  </si>
  <si>
    <t>91401134190051480350</t>
  </si>
  <si>
    <t>91402034190051180121</t>
  </si>
  <si>
    <t>91402034190051180129</t>
  </si>
  <si>
    <t>91402034190051180244</t>
  </si>
  <si>
    <t>91403104190007000244</t>
  </si>
  <si>
    <t>91404094190023090244</t>
  </si>
  <si>
    <t>91404094190096010244</t>
  </si>
  <si>
    <t>91404124190022000244</t>
  </si>
  <si>
    <t>91405014190022100244</t>
  </si>
  <si>
    <t>91405014190022150244</t>
  </si>
  <si>
    <t>91405024190022200244</t>
  </si>
  <si>
    <t>91405034190022300244</t>
  </si>
  <si>
    <t>91405034190022400244</t>
  </si>
  <si>
    <t>Иные пенсии, социальные доплаты к пенсиям</t>
  </si>
  <si>
    <t>91410014190070020312</t>
  </si>
  <si>
    <t>91414034190097050540</t>
  </si>
  <si>
    <t>95007074190000250244</t>
  </si>
  <si>
    <t>Фонд оплаты труда учреждений</t>
  </si>
  <si>
    <t>95008014190000260111</t>
  </si>
  <si>
    <t>Иные выплаты персоналу учреждений, за исключением фонда оплаты труда</t>
  </si>
  <si>
    <t>95008014190000260112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</si>
  <si>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</si>
  <si>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95008014190000260119</t>
  </si>
  <si>
    <t>95008014190000260242</t>
  </si>
  <si>
    <t>95008014190000260244</t>
  </si>
  <si>
    <t>95008014190000260851</t>
  </si>
  <si>
    <t>95008014190000260852</t>
  </si>
  <si>
    <t>95008014190000270111</t>
  </si>
  <si>
    <t>95008014190000270119</t>
  </si>
  <si>
    <t>95008014190000270244</t>
  </si>
  <si>
    <t>95008014190000270851</t>
  </si>
  <si>
    <t>95008014190000270853</t>
  </si>
  <si>
    <t>95008014190051440244</t>
  </si>
  <si>
    <t>95008014190080340111</t>
  </si>
  <si>
    <t>95008014190080340119</t>
  </si>
  <si>
    <t>950080141900S0340111</t>
  </si>
  <si>
    <t>950080141900S0340119</t>
  </si>
  <si>
    <t>95011054190000280244</t>
  </si>
  <si>
    <t>Результат исполнения бюджета (дефицит / профицит)</t>
  </si>
  <si>
    <t>450</t>
  </si>
  <si>
    <t>182 1 01 02030 01 1000 110</t>
  </si>
  <si>
    <t>182 1 05 03020 01 1000 110</t>
  </si>
  <si>
    <t>ПРОЧИЕ НЕНАЛОГОВЫЕ ДОХОДЫ</t>
  </si>
  <si>
    <t>000 1 17 00000 00 0000 000</t>
  </si>
  <si>
    <t>-</t>
  </si>
  <si>
    <t xml:space="preserve">Бюджетные ассигнования на 2016 год            </t>
  </si>
  <si>
    <t>Исполнено за 2016 год</t>
  </si>
  <si>
    <t xml:space="preserve">от  17.03.2017г.  № 4 </t>
  </si>
  <si>
    <t xml:space="preserve">от  17.03. 2017г.  № 4 </t>
  </si>
  <si>
    <t xml:space="preserve">от 17.03 .2017г.  № 4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</si>
</sst>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7" fillId="0" borderId="0"/>
    <xf numFmtId="0" fontId="7" fillId="0" borderId="0"/>
    <xf numFmtId="1" fontId="8" fillId="0" borderId="9">
      <alignment horizontal="center" vertical="center" wrapText="1" shrinkToFit="1"/>
    </xf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10" fillId="2" borderId="0">
      <alignment vertical="center"/>
    </xf>
    <xf numFmtId="0" fontId="11" fillId="0" borderId="0">
      <alignment horizontal="center" vertical="center"/>
    </xf>
    <xf numFmtId="0" fontId="12" fillId="0" borderId="0">
      <alignment horizontal="center" vertical="center"/>
    </xf>
    <xf numFmtId="0" fontId="12" fillId="0" borderId="0">
      <alignment vertical="center"/>
    </xf>
    <xf numFmtId="0" fontId="10" fillId="0" borderId="0">
      <alignment horizontal="center" vertical="center"/>
    </xf>
    <xf numFmtId="0" fontId="8" fillId="0" borderId="0">
      <alignment vertical="center"/>
    </xf>
    <xf numFmtId="0" fontId="8" fillId="0" borderId="0">
      <alignment horizontal="left" vertical="center" wrapText="1"/>
    </xf>
    <xf numFmtId="0" fontId="11" fillId="0" borderId="0">
      <alignment horizontal="center" vertical="center" wrapText="1"/>
    </xf>
    <xf numFmtId="0" fontId="8" fillId="0" borderId="10">
      <alignment vertical="center"/>
    </xf>
    <xf numFmtId="0" fontId="8" fillId="0" borderId="11">
      <alignment horizontal="center" vertical="center" wrapText="1"/>
    </xf>
    <xf numFmtId="0" fontId="8" fillId="0" borderId="12">
      <alignment horizontal="center" vertical="center" wrapText="1"/>
    </xf>
    <xf numFmtId="0" fontId="10" fillId="2" borderId="13">
      <alignment vertical="center"/>
    </xf>
    <xf numFmtId="49" fontId="13" fillId="0" borderId="11">
      <alignment vertical="center" wrapText="1"/>
    </xf>
    <xf numFmtId="0" fontId="10" fillId="2" borderId="14">
      <alignment vertical="center"/>
    </xf>
    <xf numFmtId="49" fontId="14" fillId="0" borderId="15">
      <alignment horizontal="left" vertical="center" wrapText="1" indent="1"/>
    </xf>
    <xf numFmtId="0" fontId="10" fillId="2" borderId="16">
      <alignment vertical="center"/>
    </xf>
    <xf numFmtId="0" fontId="10" fillId="0" borderId="0">
      <alignment vertical="center"/>
    </xf>
    <xf numFmtId="0" fontId="13" fillId="0" borderId="0">
      <alignment horizontal="left" vertical="center" wrapText="1"/>
    </xf>
    <xf numFmtId="0" fontId="11" fillId="0" borderId="0">
      <alignment vertical="center"/>
    </xf>
    <xf numFmtId="0" fontId="8" fillId="0" borderId="0">
      <alignment vertical="center" wrapText="1"/>
    </xf>
    <xf numFmtId="0" fontId="8" fillId="0" borderId="10">
      <alignment horizontal="left" vertical="center" wrapText="1"/>
    </xf>
    <xf numFmtId="0" fontId="8" fillId="0" borderId="17">
      <alignment horizontal="left" vertical="center" wrapText="1"/>
    </xf>
    <xf numFmtId="0" fontId="8" fillId="0" borderId="14">
      <alignment vertical="center" wrapText="1"/>
    </xf>
    <xf numFmtId="0" fontId="8" fillId="0" borderId="18">
      <alignment horizontal="center" vertical="center" wrapText="1"/>
    </xf>
    <xf numFmtId="1" fontId="13" fillId="0" borderId="11">
      <alignment horizontal="center" vertical="center" shrinkToFit="1"/>
      <protection locked="0"/>
    </xf>
    <xf numFmtId="0" fontId="10" fillId="2" borderId="17">
      <alignment vertical="center"/>
    </xf>
    <xf numFmtId="1" fontId="14" fillId="0" borderId="11">
      <alignment horizontal="center" vertical="center" shrinkToFit="1"/>
    </xf>
    <xf numFmtId="0" fontId="10" fillId="2" borderId="0">
      <alignment vertical="center" shrinkToFit="1"/>
    </xf>
    <xf numFmtId="49" fontId="8" fillId="0" borderId="0">
      <alignment vertical="center" wrapText="1"/>
    </xf>
    <xf numFmtId="49" fontId="8" fillId="0" borderId="14">
      <alignment vertical="center" wrapText="1"/>
    </xf>
    <xf numFmtId="4" fontId="13" fillId="0" borderId="11">
      <alignment horizontal="right" vertical="center" shrinkToFit="1"/>
      <protection locked="0"/>
    </xf>
    <xf numFmtId="4" fontId="14" fillId="0" borderId="11">
      <alignment horizontal="right" vertical="center" shrinkToFit="1"/>
    </xf>
    <xf numFmtId="0" fontId="15" fillId="0" borderId="0">
      <alignment horizontal="center" vertical="center" wrapText="1"/>
    </xf>
    <xf numFmtId="0" fontId="8" fillId="0" borderId="19">
      <alignment vertical="center"/>
    </xf>
    <xf numFmtId="0" fontId="8" fillId="0" borderId="20">
      <alignment horizontal="right" vertical="center"/>
    </xf>
    <xf numFmtId="0" fontId="8" fillId="0" borderId="10">
      <alignment horizontal="right" vertical="center"/>
    </xf>
    <xf numFmtId="0" fontId="8" fillId="0" borderId="18">
      <alignment horizontal="center" vertical="center"/>
    </xf>
    <xf numFmtId="49" fontId="8" fillId="0" borderId="21">
      <alignment horizontal="center" vertical="center"/>
    </xf>
    <xf numFmtId="0" fontId="8" fillId="0" borderId="9">
      <alignment horizontal="center" vertical="center"/>
    </xf>
    <xf numFmtId="1" fontId="8" fillId="0" borderId="9">
      <alignment horizontal="center" vertical="center"/>
    </xf>
    <xf numFmtId="1" fontId="8" fillId="0" borderId="9">
      <alignment horizontal="center" vertical="center" shrinkToFit="1"/>
    </xf>
    <xf numFmtId="49" fontId="8" fillId="0" borderId="9">
      <alignment horizontal="center" vertical="center"/>
    </xf>
    <xf numFmtId="0" fontId="8" fillId="0" borderId="22">
      <alignment horizontal="center" vertical="center"/>
    </xf>
    <xf numFmtId="0" fontId="8" fillId="0" borderId="23">
      <alignment vertical="center"/>
    </xf>
    <xf numFmtId="0" fontId="8" fillId="0" borderId="11">
      <alignment horizontal="center" vertical="center" wrapText="1"/>
    </xf>
    <xf numFmtId="0" fontId="8" fillId="0" borderId="24">
      <alignment horizontal="center" vertical="center" wrapText="1"/>
    </xf>
    <xf numFmtId="0" fontId="16" fillId="0" borderId="10">
      <alignment horizontal="right" vertical="center"/>
    </xf>
    <xf numFmtId="0" fontId="6" fillId="0" borderId="0"/>
    <xf numFmtId="43" fontId="4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3" fillId="0" borderId="5" xfId="0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2" fontId="0" fillId="0" borderId="0" xfId="0" applyNumberFormat="1"/>
    <xf numFmtId="43" fontId="2" fillId="0" borderId="5" xfId="55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top" wrapText="1"/>
    </xf>
    <xf numFmtId="0" fontId="1" fillId="0" borderId="8" xfId="0" applyFont="1" applyBorder="1" applyAlignment="1">
      <alignment wrapText="1"/>
    </xf>
    <xf numFmtId="43" fontId="1" fillId="0" borderId="5" xfId="55" applyFont="1" applyBorder="1" applyAlignment="1">
      <alignment horizontal="center" vertical="top" wrapText="1"/>
    </xf>
    <xf numFmtId="0" fontId="11" fillId="0" borderId="0" xfId="8" applyNumberFormat="1" applyProtection="1">
      <alignment horizontal="center" vertical="center"/>
    </xf>
    <xf numFmtId="0" fontId="11" fillId="0" borderId="0" xfId="25" applyNumberFormat="1" applyProtection="1">
      <alignment vertical="center"/>
    </xf>
    <xf numFmtId="0" fontId="8" fillId="0" borderId="0" xfId="26" applyNumberFormat="1" applyProtection="1">
      <alignment vertical="center" wrapText="1"/>
    </xf>
    <xf numFmtId="49" fontId="8" fillId="0" borderId="0" xfId="35" applyNumberFormat="1" applyProtection="1">
      <alignment vertical="center" wrapText="1"/>
    </xf>
    <xf numFmtId="0" fontId="15" fillId="0" borderId="0" xfId="39" applyNumberFormat="1" applyProtection="1">
      <alignment horizontal="center" vertical="center" wrapText="1"/>
    </xf>
    <xf numFmtId="0" fontId="8" fillId="0" borderId="10" xfId="42" applyNumberFormat="1" applyProtection="1">
      <alignment horizontal="right" vertical="center"/>
    </xf>
    <xf numFmtId="0" fontId="6" fillId="0" borderId="0" xfId="54" applyProtection="1">
      <protection locked="0"/>
    </xf>
    <xf numFmtId="0" fontId="8" fillId="0" borderId="19" xfId="40" applyNumberFormat="1" applyProtection="1">
      <alignment vertical="center"/>
    </xf>
    <xf numFmtId="0" fontId="8" fillId="0" borderId="18" xfId="43" applyNumberFormat="1" applyProtection="1">
      <alignment horizontal="center" vertical="center"/>
    </xf>
    <xf numFmtId="0" fontId="12" fillId="0" borderId="0" xfId="10" applyNumberFormat="1" applyProtection="1">
      <alignment vertical="center"/>
    </xf>
    <xf numFmtId="0" fontId="8" fillId="0" borderId="20" xfId="41" applyNumberFormat="1" applyProtection="1">
      <alignment horizontal="right" vertical="center"/>
    </xf>
    <xf numFmtId="49" fontId="8" fillId="0" borderId="21" xfId="44" applyNumberFormat="1" applyProtection="1">
      <alignment horizontal="center" vertical="center"/>
    </xf>
    <xf numFmtId="0" fontId="8" fillId="0" borderId="9" xfId="45" applyNumberFormat="1" applyProtection="1">
      <alignment horizontal="center" vertical="center"/>
    </xf>
    <xf numFmtId="0" fontId="8" fillId="0" borderId="0" xfId="12" applyNumberFormat="1" applyProtection="1">
      <alignment vertical="center"/>
    </xf>
    <xf numFmtId="1" fontId="8" fillId="0" borderId="9" xfId="46" applyNumberFormat="1" applyProtection="1">
      <alignment horizontal="center" vertical="center"/>
    </xf>
    <xf numFmtId="0" fontId="8" fillId="0" borderId="0" xfId="13" applyNumberFormat="1" applyProtection="1">
      <alignment horizontal="left" vertical="center" wrapText="1"/>
    </xf>
    <xf numFmtId="1" fontId="8" fillId="0" borderId="9" xfId="3" applyNumberFormat="1" applyProtection="1">
      <alignment horizontal="center" vertical="center" wrapText="1" shrinkToFit="1"/>
    </xf>
    <xf numFmtId="1" fontId="8" fillId="0" borderId="9" xfId="47" applyNumberFormat="1" applyProtection="1">
      <alignment horizontal="center" vertical="center" shrinkToFit="1"/>
    </xf>
    <xf numFmtId="0" fontId="8" fillId="0" borderId="14" xfId="29" applyNumberFormat="1" applyProtection="1">
      <alignment vertical="center" wrapText="1"/>
    </xf>
    <xf numFmtId="49" fontId="8" fillId="0" borderId="14" xfId="36" applyNumberFormat="1" applyProtection="1">
      <alignment vertical="center" wrapText="1"/>
    </xf>
    <xf numFmtId="49" fontId="8" fillId="0" borderId="9" xfId="48" applyNumberFormat="1" applyProtection="1">
      <alignment horizontal="center" vertical="center"/>
    </xf>
    <xf numFmtId="0" fontId="8" fillId="0" borderId="22" xfId="49" applyNumberFormat="1" applyProtection="1">
      <alignment horizontal="center" vertical="center"/>
    </xf>
    <xf numFmtId="0" fontId="8" fillId="0" borderId="23" xfId="50" applyNumberFormat="1" applyProtection="1">
      <alignment vertical="center"/>
    </xf>
    <xf numFmtId="0" fontId="8" fillId="0" borderId="10" xfId="15" applyNumberFormat="1" applyProtection="1">
      <alignment vertical="center"/>
    </xf>
    <xf numFmtId="0" fontId="8" fillId="0" borderId="12" xfId="17" applyNumberFormat="1" applyProtection="1">
      <alignment horizontal="center" vertical="center" wrapText="1"/>
    </xf>
    <xf numFmtId="0" fontId="8" fillId="0" borderId="18" xfId="30" applyNumberFormat="1" applyProtection="1">
      <alignment horizontal="center" vertical="center" wrapText="1"/>
    </xf>
    <xf numFmtId="49" fontId="13" fillId="0" borderId="11" xfId="19" applyNumberFormat="1" applyProtection="1">
      <alignment vertical="center" wrapText="1"/>
    </xf>
    <xf numFmtId="1" fontId="13" fillId="0" borderId="11" xfId="31" applyNumberFormat="1" applyProtection="1">
      <alignment horizontal="center" vertical="center" shrinkToFit="1"/>
      <protection locked="0"/>
    </xf>
    <xf numFmtId="4" fontId="13" fillId="0" borderId="11" xfId="37" applyNumberFormat="1" applyProtection="1">
      <alignment horizontal="right" vertical="center" shrinkToFit="1"/>
      <protection locked="0"/>
    </xf>
    <xf numFmtId="49" fontId="14" fillId="0" borderId="15" xfId="21" applyNumberFormat="1" applyProtection="1">
      <alignment horizontal="left" vertical="center" wrapText="1" indent="1"/>
    </xf>
    <xf numFmtId="1" fontId="14" fillId="0" borderId="11" xfId="33" applyNumberFormat="1" applyProtection="1">
      <alignment horizontal="center" vertical="center" shrinkToFit="1"/>
    </xf>
    <xf numFmtId="4" fontId="14" fillId="0" borderId="11" xfId="38" applyNumberFormat="1" applyProtection="1">
      <alignment horizontal="right" vertical="center" shrinkToFit="1"/>
    </xf>
    <xf numFmtId="0" fontId="14" fillId="0" borderId="15" xfId="21" applyNumberFormat="1" applyProtection="1">
      <alignment horizontal="left" vertical="center" wrapText="1" indent="1"/>
    </xf>
    <xf numFmtId="0" fontId="10" fillId="0" borderId="0" xfId="23" applyNumberFormat="1" applyProtection="1">
      <alignment vertical="center"/>
    </xf>
    <xf numFmtId="0" fontId="16" fillId="0" borderId="10" xfId="53" applyNumberFormat="1" applyProtection="1">
      <alignment horizontal="right" vertical="center"/>
    </xf>
    <xf numFmtId="4" fontId="1" fillId="0" borderId="5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center" vertical="top" wrapText="1"/>
    </xf>
    <xf numFmtId="43" fontId="5" fillId="0" borderId="5" xfId="55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3" fontId="2" fillId="0" borderId="6" xfId="55" applyFont="1" applyBorder="1" applyAlignment="1">
      <alignment horizontal="center" vertical="top" wrapText="1"/>
    </xf>
    <xf numFmtId="43" fontId="2" fillId="0" borderId="7" xfId="55" applyFont="1" applyBorder="1" applyAlignment="1">
      <alignment horizontal="center" vertical="top" wrapText="1"/>
    </xf>
    <xf numFmtId="43" fontId="1" fillId="0" borderId="5" xfId="55" applyFont="1" applyBorder="1" applyAlignment="1">
      <alignment horizontal="center" vertical="top" wrapText="1"/>
    </xf>
    <xf numFmtId="43" fontId="1" fillId="0" borderId="6" xfId="55" applyFont="1" applyBorder="1" applyAlignment="1">
      <alignment horizontal="center" vertical="top" wrapText="1"/>
    </xf>
    <xf numFmtId="43" fontId="1" fillId="0" borderId="7" xfId="55" applyFont="1" applyBorder="1" applyAlignment="1">
      <alignment horizontal="center" vertical="top" wrapText="1"/>
    </xf>
    <xf numFmtId="43" fontId="2" fillId="0" borderId="5" xfId="55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24" applyNumberFormat="1" applyBorder="1" applyProtection="1">
      <alignment horizontal="left" vertical="center" wrapText="1"/>
    </xf>
    <xf numFmtId="0" fontId="8" fillId="0" borderId="2" xfId="16" applyNumberFormat="1" applyBorder="1" applyProtection="1">
      <alignment horizontal="center" vertical="center" wrapText="1"/>
    </xf>
    <xf numFmtId="0" fontId="8" fillId="0" borderId="2" xfId="16" applyBorder="1">
      <alignment horizontal="center" vertical="center" wrapText="1"/>
    </xf>
    <xf numFmtId="0" fontId="11" fillId="0" borderId="0" xfId="14" applyNumberFormat="1" applyBorder="1" applyProtection="1">
      <alignment horizontal="center" vertical="center" wrapText="1"/>
    </xf>
    <xf numFmtId="0" fontId="11" fillId="0" borderId="0" xfId="14" applyBorder="1">
      <alignment horizontal="center" vertical="center" wrapText="1"/>
    </xf>
    <xf numFmtId="0" fontId="8" fillId="0" borderId="2" xfId="51" applyNumberFormat="1" applyBorder="1" applyProtection="1">
      <alignment horizontal="center" vertical="center" wrapText="1"/>
    </xf>
    <xf numFmtId="0" fontId="8" fillId="0" borderId="2" xfId="51" applyBorder="1">
      <alignment horizontal="center" vertical="center" wrapText="1"/>
    </xf>
    <xf numFmtId="0" fontId="12" fillId="0" borderId="0" xfId="9" applyNumberFormat="1" applyBorder="1" applyProtection="1">
      <alignment horizontal="center" vertical="center"/>
    </xf>
    <xf numFmtId="0" fontId="12" fillId="0" borderId="0" xfId="9" applyBorder="1">
      <alignment horizontal="center" vertical="center"/>
    </xf>
    <xf numFmtId="0" fontId="10" fillId="0" borderId="0" xfId="11" applyNumberFormat="1" applyBorder="1" applyProtection="1">
      <alignment horizontal="center" vertical="center"/>
    </xf>
    <xf numFmtId="0" fontId="10" fillId="0" borderId="0" xfId="11" applyBorder="1">
      <alignment horizontal="center" vertical="center"/>
    </xf>
    <xf numFmtId="0" fontId="8" fillId="0" borderId="1" xfId="27" applyNumberFormat="1" applyBorder="1" applyProtection="1">
      <alignment horizontal="left" vertical="center" wrapText="1"/>
    </xf>
    <xf numFmtId="0" fontId="8" fillId="0" borderId="3" xfId="28" applyNumberFormat="1" applyBorder="1" applyProtection="1">
      <alignment horizontal="left" vertical="center" wrapText="1"/>
    </xf>
    <xf numFmtId="0" fontId="8" fillId="0" borderId="4" xfId="52" applyNumberFormat="1" applyBorder="1" applyProtection="1">
      <alignment horizontal="center" vertical="center" wrapText="1"/>
    </xf>
    <xf numFmtId="0" fontId="8" fillId="0" borderId="4" xfId="52" applyBorder="1">
      <alignment horizontal="center" vertical="center" wrapText="1"/>
    </xf>
  </cellXfs>
  <cellStyles count="56">
    <cellStyle name="br" xfId="1"/>
    <cellStyle name="col" xfId="2"/>
    <cellStyle name="st52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3" xfId="39"/>
    <cellStyle name="xl54" xfId="40"/>
    <cellStyle name="xl55" xfId="41"/>
    <cellStyle name="xl56" xfId="42"/>
    <cellStyle name="xl57" xfId="43"/>
    <cellStyle name="xl58" xfId="44"/>
    <cellStyle name="xl59" xfId="45"/>
    <cellStyle name="xl60" xfId="46"/>
    <cellStyle name="xl61" xfId="47"/>
    <cellStyle name="xl62" xfId="48"/>
    <cellStyle name="xl63" xfId="49"/>
    <cellStyle name="xl64" xfId="50"/>
    <cellStyle name="xl65" xfId="51"/>
    <cellStyle name="xl66" xfId="52"/>
    <cellStyle name="xl67" xfId="53"/>
    <cellStyle name="Обычный" xfId="0" builtinId="0"/>
    <cellStyle name="Обычный 2" xfId="54"/>
    <cellStyle name="Финансовый" xfId="5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0"/>
  <sheetViews>
    <sheetView tabSelected="1" workbookViewId="0">
      <selection activeCell="D10" sqref="D10"/>
    </sheetView>
  </sheetViews>
  <sheetFormatPr defaultRowHeight="15"/>
  <cols>
    <col min="1" max="1" width="28.140625" customWidth="1"/>
    <col min="2" max="2" width="48.85546875" customWidth="1"/>
    <col min="3" max="3" width="18.5703125" customWidth="1"/>
    <col min="4" max="4" width="19" customWidth="1"/>
    <col min="5" max="5" width="15" customWidth="1"/>
  </cols>
  <sheetData>
    <row r="1" spans="1:5" ht="15.75">
      <c r="A1" s="64" t="s">
        <v>71</v>
      </c>
      <c r="B1" s="64"/>
      <c r="C1" s="64"/>
      <c r="D1" s="64"/>
      <c r="E1" s="64"/>
    </row>
    <row r="2" spans="1:5" ht="15.75">
      <c r="A2" s="63" t="s">
        <v>72</v>
      </c>
      <c r="B2" s="63"/>
      <c r="C2" s="63"/>
      <c r="D2" s="63"/>
      <c r="E2" s="63"/>
    </row>
    <row r="3" spans="1:5" ht="15.75">
      <c r="A3" s="63" t="s">
        <v>73</v>
      </c>
      <c r="B3" s="63"/>
      <c r="C3" s="63"/>
      <c r="D3" s="63"/>
      <c r="E3" s="63"/>
    </row>
    <row r="4" spans="1:5" ht="15.75">
      <c r="A4" s="63" t="s">
        <v>65</v>
      </c>
      <c r="B4" s="63"/>
      <c r="C4" s="63"/>
      <c r="D4" s="63"/>
      <c r="E4" s="63"/>
    </row>
    <row r="5" spans="1:5" ht="15.75">
      <c r="A5" s="63" t="s">
        <v>66</v>
      </c>
      <c r="B5" s="63"/>
      <c r="C5" s="63"/>
      <c r="D5" s="63"/>
      <c r="E5" s="63"/>
    </row>
    <row r="6" spans="1:5" ht="15.75">
      <c r="A6" s="64" t="s">
        <v>336</v>
      </c>
      <c r="B6" s="64"/>
      <c r="C6" s="64"/>
      <c r="D6" s="64"/>
      <c r="E6" s="64"/>
    </row>
    <row r="7" spans="1:5" ht="34.5" customHeight="1">
      <c r="A7" s="66" t="s">
        <v>180</v>
      </c>
      <c r="B7" s="66"/>
      <c r="C7" s="66"/>
      <c r="D7" s="66"/>
      <c r="E7" s="66"/>
    </row>
    <row r="8" spans="1:5" ht="18.75" customHeight="1">
      <c r="A8" s="65" t="s">
        <v>67</v>
      </c>
      <c r="B8" s="65"/>
      <c r="C8" s="65"/>
      <c r="D8" s="65"/>
      <c r="E8" s="65"/>
    </row>
    <row r="10" spans="1:5" ht="63">
      <c r="A10" s="6" t="s">
        <v>0</v>
      </c>
      <c r="B10" s="6" t="s">
        <v>1</v>
      </c>
      <c r="C10" s="6" t="s">
        <v>177</v>
      </c>
      <c r="D10" s="6" t="s">
        <v>178</v>
      </c>
      <c r="E10" s="6" t="s">
        <v>179</v>
      </c>
    </row>
    <row r="11" spans="1:5" ht="16.5" customHeight="1">
      <c r="A11" s="7" t="s">
        <v>2</v>
      </c>
      <c r="B11" s="3" t="s">
        <v>3</v>
      </c>
      <c r="C11" s="60">
        <f>C12+C16+C22+C25+C31+C33</f>
        <v>13255475</v>
      </c>
      <c r="D11" s="60">
        <f>D12+D16+D22+D25+D31+D33+D35</f>
        <v>13355750.080000002</v>
      </c>
      <c r="E11" s="60">
        <f>D11/C11*100</f>
        <v>100.75648047316299</v>
      </c>
    </row>
    <row r="12" spans="1:5" ht="15.75">
      <c r="A12" s="7" t="s">
        <v>4</v>
      </c>
      <c r="B12" s="3" t="s">
        <v>5</v>
      </c>
      <c r="C12" s="60">
        <f>SUM(C13:C15)</f>
        <v>11600075</v>
      </c>
      <c r="D12" s="60">
        <f>SUM(D13:D15)</f>
        <v>11699284.220000003</v>
      </c>
      <c r="E12" s="60">
        <f t="shared" ref="E12:E49" si="0">D12/C12*100</f>
        <v>100.85524636694161</v>
      </c>
    </row>
    <row r="13" spans="1:5" ht="93.75" customHeight="1">
      <c r="A13" s="2" t="s">
        <v>6</v>
      </c>
      <c r="B13" s="4" t="s">
        <v>7</v>
      </c>
      <c r="C13" s="59">
        <f ca="1">SUM('1. Доходы бюджета'!D21:D23)</f>
        <v>11600000</v>
      </c>
      <c r="D13" s="59">
        <f ca="1">SUM('1. Доходы бюджета'!E21:E23)</f>
        <v>11699489.370000001</v>
      </c>
      <c r="E13" s="59">
        <f t="shared" si="0"/>
        <v>100.85766698275862</v>
      </c>
    </row>
    <row r="14" spans="1:5" ht="157.5">
      <c r="A14" s="2" t="s">
        <v>8</v>
      </c>
      <c r="B14" s="4" t="s">
        <v>9</v>
      </c>
      <c r="C14" s="59">
        <f ca="1">SUM('1. Доходы бюджета'!D24:D25)</f>
        <v>75</v>
      </c>
      <c r="D14" s="59">
        <f ca="1">SUM('1. Доходы бюджета'!E24:E25)</f>
        <v>74.3</v>
      </c>
      <c r="E14" s="59">
        <f t="shared" si="0"/>
        <v>99.066666666666663</v>
      </c>
    </row>
    <row r="15" spans="1:5" ht="63">
      <c r="A15" s="2" t="s">
        <v>328</v>
      </c>
      <c r="B15" s="4" t="s">
        <v>221</v>
      </c>
      <c r="C15" s="59">
        <f ca="1">SUM('1. Доходы бюджета'!D26)</f>
        <v>0</v>
      </c>
      <c r="D15" s="59">
        <f ca="1">SUM('1. Доходы бюджета'!E26)</f>
        <v>-279.45</v>
      </c>
      <c r="E15" s="59" t="s">
        <v>332</v>
      </c>
    </row>
    <row r="16" spans="1:5" ht="47.25" customHeight="1">
      <c r="A16" s="7" t="s">
        <v>10</v>
      </c>
      <c r="B16" s="3" t="s">
        <v>11</v>
      </c>
      <c r="C16" s="60">
        <f ca="1">C17</f>
        <v>674500</v>
      </c>
      <c r="D16" s="60">
        <f ca="1">D17</f>
        <v>675494.23</v>
      </c>
      <c r="E16" s="60">
        <f t="shared" si="0"/>
        <v>100.14740252038547</v>
      </c>
    </row>
    <row r="17" spans="1:5" ht="47.25">
      <c r="A17" s="7" t="s">
        <v>12</v>
      </c>
      <c r="B17" s="3" t="s">
        <v>13</v>
      </c>
      <c r="C17" s="60">
        <f ca="1">SUM(C18:C21)</f>
        <v>674500</v>
      </c>
      <c r="D17" s="60">
        <f ca="1">SUM(D18:D21)</f>
        <v>675494.23</v>
      </c>
      <c r="E17" s="60">
        <f t="shared" si="0"/>
        <v>100.14740252038547</v>
      </c>
    </row>
    <row r="18" spans="1:5" ht="94.5">
      <c r="A18" s="2" t="s">
        <v>14</v>
      </c>
      <c r="B18" s="4" t="s">
        <v>15</v>
      </c>
      <c r="C18" s="59">
        <f ca="1">SUM('1. Доходы бюджета'!D17)</f>
        <v>230000</v>
      </c>
      <c r="D18" s="59">
        <f ca="1">SUM('1. Доходы бюджета'!E17)</f>
        <v>230923.81</v>
      </c>
      <c r="E18" s="59">
        <f t="shared" si="0"/>
        <v>100.40165652173914</v>
      </c>
    </row>
    <row r="19" spans="1:5" ht="111" customHeight="1">
      <c r="A19" s="2" t="s">
        <v>16</v>
      </c>
      <c r="B19" s="4" t="s">
        <v>17</v>
      </c>
      <c r="C19" s="59">
        <f ca="1">SUM('1. Доходы бюджета'!D18)</f>
        <v>3500</v>
      </c>
      <c r="D19" s="59">
        <f ca="1">SUM('1. Доходы бюджета'!E18)</f>
        <v>3524.94</v>
      </c>
      <c r="E19" s="59">
        <f t="shared" si="0"/>
        <v>100.71257142857144</v>
      </c>
    </row>
    <row r="20" spans="1:5" ht="94.5">
      <c r="A20" s="2" t="s">
        <v>18</v>
      </c>
      <c r="B20" s="4" t="s">
        <v>19</v>
      </c>
      <c r="C20" s="59">
        <f ca="1">SUM('1. Доходы бюджета'!D19)</f>
        <v>475000</v>
      </c>
      <c r="D20" s="59">
        <f ca="1">SUM('1. Доходы бюджета'!E19)</f>
        <v>475248.29</v>
      </c>
      <c r="E20" s="59">
        <f t="shared" si="0"/>
        <v>100.05227157894736</v>
      </c>
    </row>
    <row r="21" spans="1:5" ht="94.5">
      <c r="A21" s="2" t="s">
        <v>20</v>
      </c>
      <c r="B21" s="4" t="s">
        <v>21</v>
      </c>
      <c r="C21" s="59">
        <f ca="1">SUM('1. Доходы бюджета'!D20)</f>
        <v>-34000</v>
      </c>
      <c r="D21" s="59">
        <f ca="1">SUM('1. Доходы бюджета'!E20)</f>
        <v>-34202.81</v>
      </c>
      <c r="E21" s="59">
        <f t="shared" si="0"/>
        <v>100.59650000000001</v>
      </c>
    </row>
    <row r="22" spans="1:5" ht="15.75">
      <c r="A22" s="7" t="s">
        <v>22</v>
      </c>
      <c r="B22" s="3" t="s">
        <v>23</v>
      </c>
      <c r="C22" s="60">
        <f ca="1">SUM(C23:C24)</f>
        <v>4300</v>
      </c>
      <c r="D22" s="60">
        <f ca="1">SUM(D23:D24)</f>
        <v>3791.3599999999997</v>
      </c>
      <c r="E22" s="60">
        <f t="shared" si="0"/>
        <v>88.171162790697664</v>
      </c>
    </row>
    <row r="23" spans="1:5" ht="15.75">
      <c r="A23" s="2" t="s">
        <v>24</v>
      </c>
      <c r="B23" s="4" t="s">
        <v>25</v>
      </c>
      <c r="C23" s="59">
        <f ca="1">SUM('1. Доходы бюджета'!D27:D29)</f>
        <v>4300</v>
      </c>
      <c r="D23" s="59">
        <f ca="1">SUM('1. Доходы бюджета'!E27:E29)</f>
        <v>4349.3599999999997</v>
      </c>
      <c r="E23" s="59">
        <f t="shared" si="0"/>
        <v>101.14790697674418</v>
      </c>
    </row>
    <row r="24" spans="1:5" ht="47.25">
      <c r="A24" s="2" t="s">
        <v>329</v>
      </c>
      <c r="B24" s="4" t="s">
        <v>226</v>
      </c>
      <c r="C24" s="59">
        <f ca="1">SUM('1. Доходы бюджета'!D30)</f>
        <v>0</v>
      </c>
      <c r="D24" s="59">
        <f ca="1">SUM('1. Доходы бюджета'!E30)</f>
        <v>-558</v>
      </c>
      <c r="E24" s="59" t="s">
        <v>332</v>
      </c>
    </row>
    <row r="25" spans="1:5" ht="15.75">
      <c r="A25" s="7" t="s">
        <v>26</v>
      </c>
      <c r="B25" s="3" t="s">
        <v>27</v>
      </c>
      <c r="C25" s="60">
        <f ca="1">C26+C28</f>
        <v>808500</v>
      </c>
      <c r="D25" s="60">
        <f ca="1">D26+D28</f>
        <v>808982.2699999999</v>
      </c>
      <c r="E25" s="60">
        <f t="shared" si="0"/>
        <v>100.05964996907852</v>
      </c>
    </row>
    <row r="26" spans="1:5" ht="15.75">
      <c r="A26" s="7" t="s">
        <v>28</v>
      </c>
      <c r="B26" s="3" t="s">
        <v>29</v>
      </c>
      <c r="C26" s="60">
        <f ca="1">SUM(C27)</f>
        <v>27900</v>
      </c>
      <c r="D26" s="60">
        <f ca="1">SUM(D27)</f>
        <v>27965.82</v>
      </c>
      <c r="E26" s="60">
        <f t="shared" si="0"/>
        <v>100.23591397849462</v>
      </c>
    </row>
    <row r="27" spans="1:5" ht="63">
      <c r="A27" s="16" t="s">
        <v>30</v>
      </c>
      <c r="B27" s="4" t="s">
        <v>64</v>
      </c>
      <c r="C27" s="59">
        <f ca="1">SUM('1. Доходы бюджета'!D31:D33)</f>
        <v>27900</v>
      </c>
      <c r="D27" s="59">
        <f ca="1">SUM('1. Доходы бюджета'!E31:E33)</f>
        <v>27965.82</v>
      </c>
      <c r="E27" s="59">
        <f t="shared" si="0"/>
        <v>100.23591397849462</v>
      </c>
    </row>
    <row r="28" spans="1:5" ht="15.75">
      <c r="A28" s="7" t="s">
        <v>31</v>
      </c>
      <c r="B28" s="3" t="s">
        <v>32</v>
      </c>
      <c r="C28" s="60">
        <f ca="1">SUM(C29:C30)</f>
        <v>780600</v>
      </c>
      <c r="D28" s="60">
        <f ca="1">SUM(D29:D30)</f>
        <v>781016.45</v>
      </c>
      <c r="E28" s="60">
        <f t="shared" si="0"/>
        <v>100.05334998718934</v>
      </c>
    </row>
    <row r="29" spans="1:5" ht="47.25">
      <c r="A29" s="2" t="s">
        <v>33</v>
      </c>
      <c r="B29" s="4" t="s">
        <v>34</v>
      </c>
      <c r="C29" s="59">
        <f ca="1">SUM('1. Доходы бюджета'!D34:D37)</f>
        <v>177600</v>
      </c>
      <c r="D29" s="59">
        <f ca="1">SUM('1. Доходы бюджета'!E34:E37)</f>
        <v>177654.09000000003</v>
      </c>
      <c r="E29" s="59">
        <f t="shared" si="0"/>
        <v>100.0304560810811</v>
      </c>
    </row>
    <row r="30" spans="1:5" ht="48" customHeight="1">
      <c r="A30" s="2" t="s">
        <v>35</v>
      </c>
      <c r="B30" s="16" t="s">
        <v>36</v>
      </c>
      <c r="C30" s="59">
        <f ca="1">SUM('1. Доходы бюджета'!D38:D40)</f>
        <v>603000</v>
      </c>
      <c r="D30" s="59">
        <f ca="1">SUM('1. Доходы бюджета'!E38:E40)</f>
        <v>603362.36</v>
      </c>
      <c r="E30" s="59">
        <f t="shared" si="0"/>
        <v>100.06009286898838</v>
      </c>
    </row>
    <row r="31" spans="1:5" ht="15.75">
      <c r="A31" s="7" t="s">
        <v>37</v>
      </c>
      <c r="B31" s="3" t="s">
        <v>38</v>
      </c>
      <c r="C31" s="60">
        <f ca="1">SUM(C32)</f>
        <v>7000</v>
      </c>
      <c r="D31" s="60">
        <f ca="1">SUM(D32)</f>
        <v>7000</v>
      </c>
      <c r="E31" s="60">
        <f t="shared" si="0"/>
        <v>100</v>
      </c>
    </row>
    <row r="32" spans="1:5" ht="94.5" customHeight="1">
      <c r="A32" s="2" t="s">
        <v>39</v>
      </c>
      <c r="B32" s="4" t="s">
        <v>40</v>
      </c>
      <c r="C32" s="59">
        <f ca="1">SUM('1. Доходы бюджета'!D41:D42)</f>
        <v>7000</v>
      </c>
      <c r="D32" s="59">
        <f ca="1">SUM('1. Доходы бюджета'!E41:E42)</f>
        <v>7000</v>
      </c>
      <c r="E32" s="59">
        <f t="shared" si="0"/>
        <v>100</v>
      </c>
    </row>
    <row r="33" spans="1:5" ht="63">
      <c r="A33" s="7" t="s">
        <v>41</v>
      </c>
      <c r="B33" s="3" t="s">
        <v>42</v>
      </c>
      <c r="C33" s="60">
        <f ca="1">SUM(C34)</f>
        <v>161100</v>
      </c>
      <c r="D33" s="60">
        <f ca="1">SUM(D34)</f>
        <v>161168</v>
      </c>
      <c r="E33" s="60">
        <f t="shared" si="0"/>
        <v>100.04220980757295</v>
      </c>
    </row>
    <row r="34" spans="1:5" ht="94.5">
      <c r="A34" s="2" t="s">
        <v>43</v>
      </c>
      <c r="B34" s="4" t="s">
        <v>44</v>
      </c>
      <c r="C34" s="59">
        <f ca="1">SUM('1. Доходы бюджета'!D43)</f>
        <v>161100</v>
      </c>
      <c r="D34" s="59">
        <f ca="1">SUM('1. Доходы бюджета'!E43)</f>
        <v>161168</v>
      </c>
      <c r="E34" s="59">
        <f t="shared" si="0"/>
        <v>100.04220980757295</v>
      </c>
    </row>
    <row r="35" spans="1:5" ht="15.75">
      <c r="A35" s="7" t="s">
        <v>331</v>
      </c>
      <c r="B35" s="3" t="s">
        <v>330</v>
      </c>
      <c r="C35" s="60">
        <f ca="1">SUM(C36)</f>
        <v>0</v>
      </c>
      <c r="D35" s="60">
        <f ca="1">SUM(D36)</f>
        <v>30</v>
      </c>
      <c r="E35" s="60" t="s">
        <v>332</v>
      </c>
    </row>
    <row r="36" spans="1:5" ht="31.5">
      <c r="A36" s="2" t="s">
        <v>79</v>
      </c>
      <c r="B36" s="4" t="s">
        <v>68</v>
      </c>
      <c r="C36" s="59">
        <f ca="1">SUM('1. Доходы бюджета'!D44)</f>
        <v>0</v>
      </c>
      <c r="D36" s="59">
        <f ca="1">SUM('1. Доходы бюджета'!E44)</f>
        <v>30</v>
      </c>
      <c r="E36" s="59" t="s">
        <v>332</v>
      </c>
    </row>
    <row r="37" spans="1:5" ht="15.75">
      <c r="A37" s="7" t="s">
        <v>45</v>
      </c>
      <c r="B37" s="3" t="s">
        <v>46</v>
      </c>
      <c r="C37" s="18">
        <f ca="1">C38+C47</f>
        <v>2170587.5</v>
      </c>
      <c r="D37" s="18">
        <f ca="1">D38+D47</f>
        <v>2170010</v>
      </c>
      <c r="E37" s="60">
        <f t="shared" si="0"/>
        <v>99.97339429993032</v>
      </c>
    </row>
    <row r="38" spans="1:5" ht="46.5" customHeight="1">
      <c r="A38" s="19" t="s">
        <v>47</v>
      </c>
      <c r="B38" s="20" t="s">
        <v>48</v>
      </c>
      <c r="C38" s="62">
        <f ca="1">SUM(C39:C46)</f>
        <v>2508437.5</v>
      </c>
      <c r="D38" s="62">
        <f ca="1">SUM(D39:D46)</f>
        <v>2507860</v>
      </c>
      <c r="E38" s="61">
        <f t="shared" si="0"/>
        <v>99.976977700261614</v>
      </c>
    </row>
    <row r="39" spans="1:5" ht="31.5">
      <c r="A39" s="2" t="s">
        <v>49</v>
      </c>
      <c r="B39" s="4" t="s">
        <v>50</v>
      </c>
      <c r="C39" s="59">
        <f ca="1">SUM('1. Доходы бюджета'!D45)</f>
        <v>1955400</v>
      </c>
      <c r="D39" s="59">
        <f ca="1">SUM('1. Доходы бюджета'!E45)</f>
        <v>1955400</v>
      </c>
      <c r="E39" s="59">
        <f t="shared" si="0"/>
        <v>100</v>
      </c>
    </row>
    <row r="40" spans="1:5" ht="47.25">
      <c r="A40" s="2" t="s">
        <v>172</v>
      </c>
      <c r="B40" s="4" t="s">
        <v>173</v>
      </c>
      <c r="C40" s="59">
        <f ca="1">SUM('1. Доходы бюджета'!D46)</f>
        <v>4961</v>
      </c>
      <c r="D40" s="59">
        <f ca="1">SUM('1. Доходы бюджета'!E46)</f>
        <v>4961</v>
      </c>
      <c r="E40" s="59">
        <f t="shared" si="0"/>
        <v>100</v>
      </c>
    </row>
    <row r="41" spans="1:5" ht="63">
      <c r="A41" s="2" t="s">
        <v>51</v>
      </c>
      <c r="B41" s="4" t="s">
        <v>52</v>
      </c>
      <c r="C41" s="15">
        <f ca="1">SUM('1. Доходы бюджета'!D48)</f>
        <v>797.5</v>
      </c>
      <c r="D41" s="15">
        <f ca="1">SUM('1. Доходы бюджета'!E48)</f>
        <v>220</v>
      </c>
      <c r="E41" s="59">
        <f t="shared" si="0"/>
        <v>27.586206896551722</v>
      </c>
    </row>
    <row r="42" spans="1:5" ht="63">
      <c r="A42" s="2" t="s">
        <v>53</v>
      </c>
      <c r="B42" s="4" t="s">
        <v>54</v>
      </c>
      <c r="C42" s="59">
        <f ca="1">SUM('1. Доходы бюджета'!D49)</f>
        <v>60600</v>
      </c>
      <c r="D42" s="59">
        <f ca="1">SUM('1. Доходы бюджета'!E49)</f>
        <v>60600</v>
      </c>
      <c r="E42" s="59">
        <f t="shared" si="0"/>
        <v>100</v>
      </c>
    </row>
    <row r="43" spans="1:5" ht="17.25" customHeight="1">
      <c r="A43" s="2" t="s">
        <v>55</v>
      </c>
      <c r="B43" s="4" t="s">
        <v>56</v>
      </c>
      <c r="C43" s="59">
        <f ca="1">SUM('1. Доходы бюджета'!D47)</f>
        <v>94847</v>
      </c>
      <c r="D43" s="59">
        <f ca="1">SUM('1. Доходы бюджета'!E47)</f>
        <v>94847</v>
      </c>
      <c r="E43" s="59">
        <f t="shared" si="0"/>
        <v>100</v>
      </c>
    </row>
    <row r="44" spans="1:5" ht="94.5">
      <c r="A44" s="2" t="s">
        <v>57</v>
      </c>
      <c r="B44" s="4" t="s">
        <v>58</v>
      </c>
      <c r="C44" s="59">
        <f ca="1">SUM('1. Доходы бюджета'!D50)</f>
        <v>341032</v>
      </c>
      <c r="D44" s="59">
        <f ca="1">SUM('1. Доходы бюджета'!E50)</f>
        <v>341032</v>
      </c>
      <c r="E44" s="59">
        <f t="shared" si="0"/>
        <v>100</v>
      </c>
    </row>
    <row r="45" spans="1:5" ht="63">
      <c r="A45" s="2" t="s">
        <v>59</v>
      </c>
      <c r="B45" s="4" t="s">
        <v>60</v>
      </c>
      <c r="C45" s="59">
        <f ca="1">SUM('1. Доходы бюджета'!D51)</f>
        <v>800</v>
      </c>
      <c r="D45" s="59">
        <f ca="1">SUM('1. Доходы бюджета'!E51)</f>
        <v>800</v>
      </c>
      <c r="E45" s="59">
        <f t="shared" si="0"/>
        <v>100</v>
      </c>
    </row>
    <row r="46" spans="1:5" ht="79.5" customHeight="1">
      <c r="A46" s="2" t="s">
        <v>61</v>
      </c>
      <c r="B46" s="4" t="s">
        <v>62</v>
      </c>
      <c r="C46" s="59">
        <f ca="1">SUM('1. Доходы бюджета'!D52)</f>
        <v>50000</v>
      </c>
      <c r="D46" s="59">
        <f ca="1">SUM('1. Доходы бюджета'!E52)</f>
        <v>50000</v>
      </c>
      <c r="E46" s="59">
        <f t="shared" si="0"/>
        <v>100</v>
      </c>
    </row>
    <row r="47" spans="1:5" ht="64.5" customHeight="1">
      <c r="A47" s="19" t="s">
        <v>175</v>
      </c>
      <c r="B47" s="21" t="s">
        <v>174</v>
      </c>
      <c r="C47" s="61">
        <f ca="1">SUM(C48)</f>
        <v>-337850</v>
      </c>
      <c r="D47" s="61">
        <f ca="1">SUM(D48)</f>
        <v>-337850</v>
      </c>
      <c r="E47" s="61">
        <f t="shared" si="0"/>
        <v>100</v>
      </c>
    </row>
    <row r="48" spans="1:5" ht="65.25" customHeight="1">
      <c r="A48" s="2" t="s">
        <v>80</v>
      </c>
      <c r="B48" s="16" t="s">
        <v>174</v>
      </c>
      <c r="C48" s="59">
        <f ca="1">SUM('1. Доходы бюджета'!D53)</f>
        <v>-337850</v>
      </c>
      <c r="D48" s="59">
        <f ca="1">SUM('1. Доходы бюджета'!E53)</f>
        <v>-337850</v>
      </c>
      <c r="E48" s="59">
        <f t="shared" si="0"/>
        <v>100</v>
      </c>
    </row>
    <row r="49" spans="1:5" ht="15.75">
      <c r="A49" s="7" t="s">
        <v>63</v>
      </c>
      <c r="B49" s="4"/>
      <c r="C49" s="18">
        <f>C11+C37</f>
        <v>15426062.5</v>
      </c>
      <c r="D49" s="18">
        <f>D11+D37</f>
        <v>15525760.080000002</v>
      </c>
      <c r="E49" s="60">
        <f t="shared" si="0"/>
        <v>100.64629311595232</v>
      </c>
    </row>
    <row r="50" spans="1:5">
      <c r="C50" s="17"/>
    </row>
  </sheetData>
  <mergeCells count="8">
    <mergeCell ref="A3:E3"/>
    <mergeCell ref="A2:E2"/>
    <mergeCell ref="A1:E1"/>
    <mergeCell ref="A8:E8"/>
    <mergeCell ref="A7:E7"/>
    <mergeCell ref="A6:E6"/>
    <mergeCell ref="A5:E5"/>
    <mergeCell ref="A4:E4"/>
  </mergeCells>
  <phoneticPr fontId="0" type="noConversion"/>
  <printOptions horizontalCentered="1"/>
  <pageMargins left="0.70866141732283472" right="0.70866141732283472" top="0.35" bottom="0.27" header="0.31496062992125984" footer="0.25"/>
  <pageSetup paperSize="9" scale="9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A6" sqref="A6:I6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7.85546875" customWidth="1"/>
    <col min="5" max="5" width="14.140625" customWidth="1"/>
    <col min="6" max="6" width="10.140625" customWidth="1"/>
    <col min="7" max="7" width="18.28515625" customWidth="1"/>
    <col min="8" max="8" width="18.42578125" customWidth="1"/>
    <col min="9" max="9" width="17.42578125" customWidth="1"/>
  </cols>
  <sheetData>
    <row r="1" spans="1:9" ht="15.75">
      <c r="A1" s="64" t="s">
        <v>74</v>
      </c>
      <c r="B1" s="64"/>
      <c r="C1" s="64"/>
      <c r="D1" s="64"/>
      <c r="E1" s="64"/>
      <c r="F1" s="64"/>
      <c r="G1" s="64"/>
      <c r="H1" s="64"/>
      <c r="I1" s="64"/>
    </row>
    <row r="2" spans="1:9" ht="15.75">
      <c r="A2" s="63" t="s">
        <v>72</v>
      </c>
      <c r="B2" s="63"/>
      <c r="C2" s="63"/>
      <c r="D2" s="63"/>
      <c r="E2" s="63"/>
      <c r="F2" s="63"/>
      <c r="G2" s="63"/>
      <c r="H2" s="63"/>
      <c r="I2" s="63"/>
    </row>
    <row r="3" spans="1:9" ht="15.75">
      <c r="A3" s="63" t="s">
        <v>73</v>
      </c>
      <c r="B3" s="63"/>
      <c r="C3" s="63"/>
      <c r="D3" s="63"/>
      <c r="E3" s="63"/>
      <c r="F3" s="63"/>
      <c r="G3" s="63"/>
      <c r="H3" s="63"/>
      <c r="I3" s="63"/>
    </row>
    <row r="4" spans="1:9" ht="15.75">
      <c r="A4" s="63" t="s">
        <v>65</v>
      </c>
      <c r="B4" s="63"/>
      <c r="C4" s="63"/>
      <c r="D4" s="63"/>
      <c r="E4" s="63"/>
      <c r="F4" s="63"/>
      <c r="G4" s="63"/>
      <c r="H4" s="63"/>
      <c r="I4" s="63"/>
    </row>
    <row r="5" spans="1:9" ht="15.75">
      <c r="A5" s="63" t="s">
        <v>66</v>
      </c>
      <c r="B5" s="63"/>
      <c r="C5" s="63"/>
      <c r="D5" s="63"/>
      <c r="E5" s="63"/>
      <c r="F5" s="63"/>
      <c r="G5" s="63"/>
      <c r="H5" s="63"/>
      <c r="I5" s="63"/>
    </row>
    <row r="6" spans="1:9" ht="15.75">
      <c r="A6" s="64" t="s">
        <v>337</v>
      </c>
      <c r="B6" s="64"/>
      <c r="C6" s="64"/>
      <c r="D6" s="64"/>
      <c r="E6" s="64"/>
      <c r="F6" s="64"/>
      <c r="G6" s="64"/>
      <c r="H6" s="64"/>
      <c r="I6" s="64"/>
    </row>
    <row r="7" spans="1:9">
      <c r="A7" s="73"/>
      <c r="B7" s="73"/>
      <c r="C7" s="73"/>
      <c r="D7" s="73"/>
      <c r="E7" s="73"/>
      <c r="F7" s="73"/>
      <c r="G7" s="73"/>
    </row>
    <row r="8" spans="1:9" ht="17.25" customHeight="1">
      <c r="A8" s="65" t="s">
        <v>181</v>
      </c>
      <c r="B8" s="65"/>
      <c r="C8" s="65"/>
      <c r="D8" s="65"/>
      <c r="E8" s="65"/>
      <c r="F8" s="65"/>
      <c r="G8" s="65"/>
      <c r="H8" s="65"/>
      <c r="I8" s="65"/>
    </row>
    <row r="10" spans="1:9" ht="78.75">
      <c r="A10" s="6" t="s">
        <v>76</v>
      </c>
      <c r="B10" s="6" t="s">
        <v>160</v>
      </c>
      <c r="C10" s="6" t="s">
        <v>156</v>
      </c>
      <c r="D10" s="6" t="s">
        <v>157</v>
      </c>
      <c r="E10" s="6" t="s">
        <v>93</v>
      </c>
      <c r="F10" s="6" t="s">
        <v>94</v>
      </c>
      <c r="G10" s="6" t="s">
        <v>333</v>
      </c>
      <c r="H10" s="6" t="s">
        <v>334</v>
      </c>
      <c r="I10" s="6" t="s">
        <v>179</v>
      </c>
    </row>
    <row r="11" spans="1:9" ht="47.25">
      <c r="A11" s="3" t="s">
        <v>77</v>
      </c>
      <c r="B11" s="7">
        <v>914</v>
      </c>
      <c r="C11" s="8"/>
      <c r="D11" s="8"/>
      <c r="E11" s="7"/>
      <c r="F11" s="7"/>
      <c r="G11" s="18">
        <f>G12+G46+G52+G56+G65+G79+G82</f>
        <v>11703621.5</v>
      </c>
      <c r="H11" s="18">
        <f>H12+H46+H52+H56+H65+H79+H82</f>
        <v>10650878.709999999</v>
      </c>
      <c r="I11" s="18">
        <f>H11/G11*100</f>
        <v>91.004982603034449</v>
      </c>
    </row>
    <row r="12" spans="1:9" ht="15.75">
      <c r="A12" s="3" t="s">
        <v>95</v>
      </c>
      <c r="B12" s="7">
        <v>914</v>
      </c>
      <c r="C12" s="8" t="s">
        <v>161</v>
      </c>
      <c r="D12" s="8" t="s">
        <v>162</v>
      </c>
      <c r="E12" s="7"/>
      <c r="F12" s="7"/>
      <c r="G12" s="18">
        <f>G13+G16+G32+G34+G36+G39</f>
        <v>4519040.5</v>
      </c>
      <c r="H12" s="18">
        <f>H13+H16+H32+H34+H36+H39</f>
        <v>4194226.9499999993</v>
      </c>
      <c r="I12" s="18">
        <f>H12/G12*100</f>
        <v>92.812333724382398</v>
      </c>
    </row>
    <row r="13" spans="1:9" ht="47.25">
      <c r="A13" s="3" t="s">
        <v>96</v>
      </c>
      <c r="B13" s="7">
        <v>914</v>
      </c>
      <c r="C13" s="8" t="s">
        <v>161</v>
      </c>
      <c r="D13" s="8" t="s">
        <v>163</v>
      </c>
      <c r="E13" s="7"/>
      <c r="F13" s="7"/>
      <c r="G13" s="18">
        <f>SUM(G14)</f>
        <v>624486.49</v>
      </c>
      <c r="H13" s="18">
        <f>SUM(H14)</f>
        <v>624486.49</v>
      </c>
      <c r="I13" s="18">
        <f>H13/G13*100</f>
        <v>100</v>
      </c>
    </row>
    <row r="14" spans="1:9" ht="31.5">
      <c r="A14" s="10" t="s">
        <v>97</v>
      </c>
      <c r="B14" s="75">
        <v>914</v>
      </c>
      <c r="C14" s="81" t="s">
        <v>161</v>
      </c>
      <c r="D14" s="81" t="s">
        <v>163</v>
      </c>
      <c r="E14" s="75">
        <v>4190002000</v>
      </c>
      <c r="F14" s="75">
        <v>100</v>
      </c>
      <c r="G14" s="72">
        <f ca="1">SUM('2. Расходы бюджета'!D7:D8)</f>
        <v>624486.49</v>
      </c>
      <c r="H14" s="72">
        <f ca="1">SUM('2. Расходы бюджета'!E7:E8)</f>
        <v>624486.49</v>
      </c>
      <c r="I14" s="67">
        <f>H14/G14*100</f>
        <v>100</v>
      </c>
    </row>
    <row r="15" spans="1:9" ht="78.75">
      <c r="A15" s="11" t="s">
        <v>98</v>
      </c>
      <c r="B15" s="75"/>
      <c r="C15" s="81"/>
      <c r="D15" s="81"/>
      <c r="E15" s="75"/>
      <c r="F15" s="75"/>
      <c r="G15" s="72"/>
      <c r="H15" s="72"/>
      <c r="I15" s="68"/>
    </row>
    <row r="16" spans="1:9" ht="63">
      <c r="A16" s="3" t="s">
        <v>155</v>
      </c>
      <c r="B16" s="7">
        <v>914</v>
      </c>
      <c r="C16" s="8" t="s">
        <v>161</v>
      </c>
      <c r="D16" s="8" t="s">
        <v>164</v>
      </c>
      <c r="E16" s="7"/>
      <c r="F16" s="7"/>
      <c r="G16" s="18">
        <f>G17</f>
        <v>3547760.51</v>
      </c>
      <c r="H16" s="18">
        <f>H17</f>
        <v>3491034.3699999996</v>
      </c>
      <c r="I16" s="18">
        <f>H16/G16*100</f>
        <v>98.401071891969394</v>
      </c>
    </row>
    <row r="17" spans="1:9" ht="15.75">
      <c r="A17" s="3" t="s">
        <v>99</v>
      </c>
      <c r="B17" s="7">
        <v>914</v>
      </c>
      <c r="C17" s="8" t="s">
        <v>161</v>
      </c>
      <c r="D17" s="8" t="s">
        <v>164</v>
      </c>
      <c r="E17" s="7"/>
      <c r="F17" s="7"/>
      <c r="G17" s="18">
        <f>SUM(G18:G31)</f>
        <v>3547760.51</v>
      </c>
      <c r="H17" s="18">
        <f>SUM(H18:H31)</f>
        <v>3491034.3699999996</v>
      </c>
      <c r="I17" s="18">
        <f>H17/G17*100</f>
        <v>98.401071891969394</v>
      </c>
    </row>
    <row r="18" spans="1:9" ht="31.5">
      <c r="A18" s="10" t="s">
        <v>100</v>
      </c>
      <c r="B18" s="74">
        <v>914</v>
      </c>
      <c r="C18" s="78" t="s">
        <v>161</v>
      </c>
      <c r="D18" s="78" t="s">
        <v>164</v>
      </c>
      <c r="E18" s="74">
        <v>4190004000</v>
      </c>
      <c r="F18" s="74">
        <v>100</v>
      </c>
      <c r="G18" s="69">
        <f ca="1">SUM('2. Расходы бюджета'!D9:D10)</f>
        <v>3001249.3099999996</v>
      </c>
      <c r="H18" s="69">
        <f ca="1">SUM('2. Расходы бюджета'!E9:E10)</f>
        <v>2963410.1599999997</v>
      </c>
      <c r="I18" s="70">
        <f>H18/G18*100</f>
        <v>98.739220035006028</v>
      </c>
    </row>
    <row r="19" spans="1:9" ht="78.75">
      <c r="A19" s="11" t="s">
        <v>98</v>
      </c>
      <c r="B19" s="74"/>
      <c r="C19" s="78"/>
      <c r="D19" s="78"/>
      <c r="E19" s="74"/>
      <c r="F19" s="74"/>
      <c r="G19" s="69"/>
      <c r="H19" s="69"/>
      <c r="I19" s="71"/>
    </row>
    <row r="20" spans="1:9" ht="31.5">
      <c r="A20" s="10" t="s">
        <v>100</v>
      </c>
      <c r="B20" s="74">
        <v>914</v>
      </c>
      <c r="C20" s="78" t="s">
        <v>161</v>
      </c>
      <c r="D20" s="78" t="s">
        <v>164</v>
      </c>
      <c r="E20" s="74">
        <v>4190004000</v>
      </c>
      <c r="F20" s="74">
        <v>200</v>
      </c>
      <c r="G20" s="69">
        <f ca="1">SUM('2. Расходы бюджета'!D11:D12)</f>
        <v>387272.93000000005</v>
      </c>
      <c r="H20" s="69">
        <f ca="1">SUM('2. Расходы бюджета'!E11:E12)</f>
        <v>369506.83</v>
      </c>
      <c r="I20" s="70">
        <f>H20/G20*100</f>
        <v>95.412511791102972</v>
      </c>
    </row>
    <row r="21" spans="1:9" ht="31.5">
      <c r="A21" s="11" t="s">
        <v>101</v>
      </c>
      <c r="B21" s="74"/>
      <c r="C21" s="78"/>
      <c r="D21" s="78"/>
      <c r="E21" s="74"/>
      <c r="F21" s="74"/>
      <c r="G21" s="69"/>
      <c r="H21" s="69"/>
      <c r="I21" s="71"/>
    </row>
    <row r="22" spans="1:9" ht="31.5">
      <c r="A22" s="10" t="s">
        <v>100</v>
      </c>
      <c r="B22" s="74">
        <v>914</v>
      </c>
      <c r="C22" s="78" t="s">
        <v>161</v>
      </c>
      <c r="D22" s="78" t="s">
        <v>164</v>
      </c>
      <c r="E22" s="74">
        <v>4190004000</v>
      </c>
      <c r="F22" s="76">
        <v>300</v>
      </c>
      <c r="G22" s="70">
        <f ca="1">SUM('2. Расходы бюджета'!D13)</f>
        <v>41264.199999999997</v>
      </c>
      <c r="H22" s="70">
        <f ca="1">SUM('2. Расходы бюджета'!E13)</f>
        <v>41264.199999999997</v>
      </c>
      <c r="I22" s="70">
        <f>H22/G22*100</f>
        <v>100</v>
      </c>
    </row>
    <row r="23" spans="1:9" ht="15.75" customHeight="1">
      <c r="A23" s="11" t="s">
        <v>138</v>
      </c>
      <c r="B23" s="74"/>
      <c r="C23" s="78"/>
      <c r="D23" s="78"/>
      <c r="E23" s="74"/>
      <c r="F23" s="77"/>
      <c r="G23" s="71"/>
      <c r="H23" s="71"/>
      <c r="I23" s="71"/>
    </row>
    <row r="24" spans="1:9" ht="31.5">
      <c r="A24" s="10" t="s">
        <v>100</v>
      </c>
      <c r="B24" s="74">
        <v>914</v>
      </c>
      <c r="C24" s="78" t="s">
        <v>161</v>
      </c>
      <c r="D24" s="78" t="s">
        <v>164</v>
      </c>
      <c r="E24" s="74">
        <v>4190004000</v>
      </c>
      <c r="F24" s="74">
        <v>800</v>
      </c>
      <c r="G24" s="69">
        <f ca="1">SUM('2. Расходы бюджета'!D14:D16)</f>
        <v>11000</v>
      </c>
      <c r="H24" s="69">
        <f ca="1">SUM('2. Расходы бюджета'!E14:E16)</f>
        <v>9879.11</v>
      </c>
      <c r="I24" s="70">
        <f>H24/G24*100</f>
        <v>89.810090909090917</v>
      </c>
    </row>
    <row r="25" spans="1:9" ht="15.75">
      <c r="A25" s="11" t="s">
        <v>102</v>
      </c>
      <c r="B25" s="74"/>
      <c r="C25" s="78"/>
      <c r="D25" s="78"/>
      <c r="E25" s="74"/>
      <c r="F25" s="74"/>
      <c r="G25" s="69"/>
      <c r="H25" s="69"/>
      <c r="I25" s="71"/>
    </row>
    <row r="26" spans="1:9" ht="63">
      <c r="A26" s="10" t="s">
        <v>103</v>
      </c>
      <c r="B26" s="74">
        <v>914</v>
      </c>
      <c r="C26" s="78" t="s">
        <v>161</v>
      </c>
      <c r="D26" s="78" t="s">
        <v>164</v>
      </c>
      <c r="E26" s="74">
        <v>4190097010</v>
      </c>
      <c r="F26" s="74">
        <v>500</v>
      </c>
      <c r="G26" s="69">
        <f ca="1">SUM('2. Расходы бюджета'!D17)</f>
        <v>43995.42</v>
      </c>
      <c r="H26" s="69">
        <f ca="1">SUM('2. Расходы бюджета'!E17)</f>
        <v>43995.42</v>
      </c>
      <c r="I26" s="70">
        <f>H26/G26*100</f>
        <v>100</v>
      </c>
    </row>
    <row r="27" spans="1:9" ht="15.75">
      <c r="A27" s="11" t="s">
        <v>104</v>
      </c>
      <c r="B27" s="74"/>
      <c r="C27" s="78"/>
      <c r="D27" s="78"/>
      <c r="E27" s="74"/>
      <c r="F27" s="74"/>
      <c r="G27" s="69"/>
      <c r="H27" s="69"/>
      <c r="I27" s="71"/>
    </row>
    <row r="28" spans="1:9" ht="63.75" customHeight="1">
      <c r="A28" s="10" t="s">
        <v>105</v>
      </c>
      <c r="B28" s="74">
        <v>914</v>
      </c>
      <c r="C28" s="78" t="s">
        <v>161</v>
      </c>
      <c r="D28" s="78" t="s">
        <v>164</v>
      </c>
      <c r="E28" s="74">
        <v>4190097020</v>
      </c>
      <c r="F28" s="74">
        <v>500</v>
      </c>
      <c r="G28" s="69">
        <f ca="1">SUM('2. Расходы бюджета'!D18)</f>
        <v>23477.39</v>
      </c>
      <c r="H28" s="69">
        <f ca="1">SUM('2. Расходы бюджета'!E18)</f>
        <v>23477.39</v>
      </c>
      <c r="I28" s="70">
        <f>H28/G28*100</f>
        <v>100</v>
      </c>
    </row>
    <row r="29" spans="1:9" ht="15.75">
      <c r="A29" s="11" t="s">
        <v>104</v>
      </c>
      <c r="B29" s="74"/>
      <c r="C29" s="78"/>
      <c r="D29" s="78"/>
      <c r="E29" s="74"/>
      <c r="F29" s="74"/>
      <c r="G29" s="69"/>
      <c r="H29" s="69"/>
      <c r="I29" s="71"/>
    </row>
    <row r="30" spans="1:9" ht="93.75" customHeight="1">
      <c r="A30" s="10" t="s">
        <v>106</v>
      </c>
      <c r="B30" s="74">
        <v>914</v>
      </c>
      <c r="C30" s="78" t="s">
        <v>161</v>
      </c>
      <c r="D30" s="78" t="s">
        <v>164</v>
      </c>
      <c r="E30" s="74">
        <v>4190097040</v>
      </c>
      <c r="F30" s="74">
        <v>500</v>
      </c>
      <c r="G30" s="69">
        <f ca="1">SUM('2. Расходы бюджета'!D19)</f>
        <v>39501.26</v>
      </c>
      <c r="H30" s="69">
        <f ca="1">SUM('2. Расходы бюджета'!E19)</f>
        <v>39501.26</v>
      </c>
      <c r="I30" s="70">
        <f>H30/G30*100</f>
        <v>100</v>
      </c>
    </row>
    <row r="31" spans="1:9" ht="15.75">
      <c r="A31" s="11" t="s">
        <v>104</v>
      </c>
      <c r="B31" s="74"/>
      <c r="C31" s="78"/>
      <c r="D31" s="78"/>
      <c r="E31" s="74"/>
      <c r="F31" s="74"/>
      <c r="G31" s="69"/>
      <c r="H31" s="69"/>
      <c r="I31" s="71"/>
    </row>
    <row r="32" spans="1:9" ht="47.25">
      <c r="A32" s="10" t="s">
        <v>107</v>
      </c>
      <c r="B32" s="75">
        <v>914</v>
      </c>
      <c r="C32" s="81" t="s">
        <v>161</v>
      </c>
      <c r="D32" s="81" t="s">
        <v>165</v>
      </c>
      <c r="E32" s="75">
        <v>4190051200</v>
      </c>
      <c r="F32" s="75">
        <v>200</v>
      </c>
      <c r="G32" s="72">
        <f ca="1">SUM('2. Расходы бюджета'!D20)</f>
        <v>797.5</v>
      </c>
      <c r="H32" s="72">
        <f ca="1">SUM('2. Расходы бюджета'!E20)</f>
        <v>220</v>
      </c>
      <c r="I32" s="67">
        <f>H32/G32*100</f>
        <v>27.586206896551722</v>
      </c>
    </row>
    <row r="33" spans="1:9" ht="31.5">
      <c r="A33" s="11" t="s">
        <v>101</v>
      </c>
      <c r="B33" s="75"/>
      <c r="C33" s="81"/>
      <c r="D33" s="81"/>
      <c r="E33" s="75"/>
      <c r="F33" s="75"/>
      <c r="G33" s="72"/>
      <c r="H33" s="72"/>
      <c r="I33" s="68"/>
    </row>
    <row r="34" spans="1:9" ht="62.25" customHeight="1">
      <c r="A34" s="10" t="s">
        <v>108</v>
      </c>
      <c r="B34" s="75">
        <v>914</v>
      </c>
      <c r="C34" s="81" t="s">
        <v>161</v>
      </c>
      <c r="D34" s="81" t="s">
        <v>166</v>
      </c>
      <c r="E34" s="75">
        <v>4190097030</v>
      </c>
      <c r="F34" s="75">
        <v>500</v>
      </c>
      <c r="G34" s="72">
        <f ca="1">SUM('2. Расходы бюджета'!D21)</f>
        <v>13496</v>
      </c>
      <c r="H34" s="72">
        <f ca="1">SUM('2. Расходы бюджета'!E21)</f>
        <v>13496</v>
      </c>
      <c r="I34" s="67">
        <f>H34/G34*100</f>
        <v>100</v>
      </c>
    </row>
    <row r="35" spans="1:9" ht="15.75">
      <c r="A35" s="11" t="s">
        <v>109</v>
      </c>
      <c r="B35" s="75"/>
      <c r="C35" s="81"/>
      <c r="D35" s="81"/>
      <c r="E35" s="75"/>
      <c r="F35" s="75"/>
      <c r="G35" s="72"/>
      <c r="H35" s="72"/>
      <c r="I35" s="68"/>
    </row>
    <row r="36" spans="1:9" ht="15.75">
      <c r="A36" s="3" t="s">
        <v>110</v>
      </c>
      <c r="B36" s="7">
        <v>914</v>
      </c>
      <c r="C36" s="8" t="s">
        <v>161</v>
      </c>
      <c r="D36" s="8">
        <v>11</v>
      </c>
      <c r="E36" s="7"/>
      <c r="F36" s="7"/>
      <c r="G36" s="18">
        <f ca="1">SUM(G37)</f>
        <v>267500</v>
      </c>
      <c r="H36" s="18">
        <f ca="1">SUM(H37)</f>
        <v>0</v>
      </c>
      <c r="I36" s="18">
        <f>H36/G36*100</f>
        <v>0</v>
      </c>
    </row>
    <row r="37" spans="1:9" ht="31.5">
      <c r="A37" s="10" t="s">
        <v>111</v>
      </c>
      <c r="B37" s="74">
        <v>914</v>
      </c>
      <c r="C37" s="78" t="s">
        <v>161</v>
      </c>
      <c r="D37" s="78">
        <v>11</v>
      </c>
      <c r="E37" s="74">
        <v>4190020750</v>
      </c>
      <c r="F37" s="74">
        <v>800</v>
      </c>
      <c r="G37" s="69">
        <f ca="1">SUM('2. Расходы бюджета'!D22)</f>
        <v>267500</v>
      </c>
      <c r="H37" s="69">
        <f ca="1">SUM('2. Расходы бюджета'!E22)</f>
        <v>0</v>
      </c>
      <c r="I37" s="70">
        <f>H37/G37*100</f>
        <v>0</v>
      </c>
    </row>
    <row r="38" spans="1:9" ht="15.75">
      <c r="A38" s="11" t="s">
        <v>102</v>
      </c>
      <c r="B38" s="74"/>
      <c r="C38" s="78"/>
      <c r="D38" s="78"/>
      <c r="E38" s="74"/>
      <c r="F38" s="74"/>
      <c r="G38" s="69"/>
      <c r="H38" s="69"/>
      <c r="I38" s="71"/>
    </row>
    <row r="39" spans="1:9" ht="15.75">
      <c r="A39" s="3" t="s">
        <v>112</v>
      </c>
      <c r="B39" s="7">
        <v>914</v>
      </c>
      <c r="C39" s="8" t="s">
        <v>161</v>
      </c>
      <c r="D39" s="8">
        <v>13</v>
      </c>
      <c r="E39" s="7"/>
      <c r="F39" s="7"/>
      <c r="G39" s="18">
        <f ca="1">SUM(G40:G45)</f>
        <v>65000</v>
      </c>
      <c r="H39" s="18">
        <f ca="1">SUM(H40:H45)</f>
        <v>64990.09</v>
      </c>
      <c r="I39" s="18">
        <f>H39/G39*100</f>
        <v>99.984753846153836</v>
      </c>
    </row>
    <row r="40" spans="1:9" ht="47.25">
      <c r="A40" s="10" t="s">
        <v>113</v>
      </c>
      <c r="B40" s="74">
        <v>914</v>
      </c>
      <c r="C40" s="78" t="s">
        <v>161</v>
      </c>
      <c r="D40" s="78">
        <v>13</v>
      </c>
      <c r="E40" s="74">
        <v>4190029630</v>
      </c>
      <c r="F40" s="74">
        <v>200</v>
      </c>
      <c r="G40" s="69">
        <f ca="1">SUM('2. Расходы бюджета'!D23)</f>
        <v>2000</v>
      </c>
      <c r="H40" s="69">
        <f ca="1">SUM('2. Расходы бюджета'!E23)</f>
        <v>1990.09</v>
      </c>
      <c r="I40" s="70">
        <f>H40/G40*100</f>
        <v>99.504499999999993</v>
      </c>
    </row>
    <row r="41" spans="1:9" ht="31.5">
      <c r="A41" s="11" t="s">
        <v>101</v>
      </c>
      <c r="B41" s="74"/>
      <c r="C41" s="78"/>
      <c r="D41" s="78"/>
      <c r="E41" s="74"/>
      <c r="F41" s="74"/>
      <c r="G41" s="69"/>
      <c r="H41" s="69"/>
      <c r="I41" s="71"/>
    </row>
    <row r="42" spans="1:9" ht="31.5">
      <c r="A42" s="22" t="s">
        <v>176</v>
      </c>
      <c r="B42" s="74">
        <v>914</v>
      </c>
      <c r="C42" s="78" t="s">
        <v>161</v>
      </c>
      <c r="D42" s="78">
        <v>13</v>
      </c>
      <c r="E42" s="76">
        <v>4190029640</v>
      </c>
      <c r="F42" s="76">
        <v>200</v>
      </c>
      <c r="G42" s="70">
        <f ca="1">SUM('2. Расходы бюджета'!D24)</f>
        <v>13000</v>
      </c>
      <c r="H42" s="70">
        <f ca="1">SUM('2. Расходы бюджета'!E24)</f>
        <v>13000</v>
      </c>
      <c r="I42" s="70">
        <f>H42/G42*100</f>
        <v>100</v>
      </c>
    </row>
    <row r="43" spans="1:9" ht="31.5">
      <c r="A43" s="11" t="s">
        <v>101</v>
      </c>
      <c r="B43" s="74"/>
      <c r="C43" s="78"/>
      <c r="D43" s="78"/>
      <c r="E43" s="77"/>
      <c r="F43" s="77"/>
      <c r="G43" s="71"/>
      <c r="H43" s="71"/>
      <c r="I43" s="71"/>
    </row>
    <row r="44" spans="1:9" ht="47.25">
      <c r="A44" s="10" t="s">
        <v>114</v>
      </c>
      <c r="B44" s="74">
        <v>914</v>
      </c>
      <c r="C44" s="78" t="s">
        <v>161</v>
      </c>
      <c r="D44" s="78">
        <v>13</v>
      </c>
      <c r="E44" s="74">
        <v>4190051480</v>
      </c>
      <c r="F44" s="74">
        <v>300</v>
      </c>
      <c r="G44" s="69">
        <f ca="1">SUM('2. Расходы бюджета'!D25)</f>
        <v>50000</v>
      </c>
      <c r="H44" s="69">
        <f ca="1">SUM('2. Расходы бюджета'!E25)</f>
        <v>50000</v>
      </c>
      <c r="I44" s="70">
        <f>H44/G44*100</f>
        <v>100</v>
      </c>
    </row>
    <row r="45" spans="1:9" ht="16.5" customHeight="1">
      <c r="A45" s="11" t="s">
        <v>138</v>
      </c>
      <c r="B45" s="74"/>
      <c r="C45" s="78"/>
      <c r="D45" s="78"/>
      <c r="E45" s="74"/>
      <c r="F45" s="74"/>
      <c r="G45" s="69"/>
      <c r="H45" s="69"/>
      <c r="I45" s="71"/>
    </row>
    <row r="46" spans="1:9" ht="15.75">
      <c r="A46" s="3" t="s">
        <v>115</v>
      </c>
      <c r="B46" s="7">
        <v>914</v>
      </c>
      <c r="C46" s="8" t="s">
        <v>163</v>
      </c>
      <c r="D46" s="8" t="s">
        <v>162</v>
      </c>
      <c r="E46" s="7"/>
      <c r="F46" s="7"/>
      <c r="G46" s="18">
        <f>SUM(G47)</f>
        <v>60600</v>
      </c>
      <c r="H46" s="18">
        <f>SUM(H47)</f>
        <v>60600</v>
      </c>
      <c r="I46" s="18">
        <f>H46/G46*100</f>
        <v>100</v>
      </c>
    </row>
    <row r="47" spans="1:9" ht="15.75">
      <c r="A47" s="3" t="s">
        <v>116</v>
      </c>
      <c r="B47" s="7">
        <v>914</v>
      </c>
      <c r="C47" s="8" t="s">
        <v>163</v>
      </c>
      <c r="D47" s="8" t="s">
        <v>167</v>
      </c>
      <c r="E47" s="7"/>
      <c r="F47" s="7"/>
      <c r="G47" s="18">
        <f>SUM(G48:G51)</f>
        <v>60600</v>
      </c>
      <c r="H47" s="18">
        <f>SUM(H48:H51)</f>
        <v>60600</v>
      </c>
      <c r="I47" s="18">
        <f>H47/G47*100</f>
        <v>100</v>
      </c>
    </row>
    <row r="48" spans="1:9" ht="31.5">
      <c r="A48" s="10" t="s">
        <v>117</v>
      </c>
      <c r="B48" s="74">
        <v>914</v>
      </c>
      <c r="C48" s="78" t="s">
        <v>163</v>
      </c>
      <c r="D48" s="78" t="s">
        <v>167</v>
      </c>
      <c r="E48" s="74">
        <v>4190051180</v>
      </c>
      <c r="F48" s="74">
        <v>100</v>
      </c>
      <c r="G48" s="69">
        <f ca="1">SUM('2. Расходы бюджета'!D26:D27)</f>
        <v>58345</v>
      </c>
      <c r="H48" s="69">
        <f ca="1">SUM('2. Расходы бюджета'!E26:E27)</f>
        <v>58345</v>
      </c>
      <c r="I48" s="70">
        <f>H48/G48*100</f>
        <v>100</v>
      </c>
    </row>
    <row r="49" spans="1:9" ht="78.75">
      <c r="A49" s="11" t="s">
        <v>98</v>
      </c>
      <c r="B49" s="74"/>
      <c r="C49" s="78"/>
      <c r="D49" s="78"/>
      <c r="E49" s="74"/>
      <c r="F49" s="74"/>
      <c r="G49" s="69"/>
      <c r="H49" s="69"/>
      <c r="I49" s="71"/>
    </row>
    <row r="50" spans="1:9" ht="31.5">
      <c r="A50" s="10" t="s">
        <v>117</v>
      </c>
      <c r="B50" s="74">
        <v>914</v>
      </c>
      <c r="C50" s="78" t="s">
        <v>163</v>
      </c>
      <c r="D50" s="78" t="s">
        <v>167</v>
      </c>
      <c r="E50" s="74">
        <v>4190051180</v>
      </c>
      <c r="F50" s="74">
        <v>200</v>
      </c>
      <c r="G50" s="69">
        <f ca="1">SUM('2. Расходы бюджета'!D28)</f>
        <v>2255</v>
      </c>
      <c r="H50" s="69">
        <f ca="1">SUM('2. Расходы бюджета'!E28)</f>
        <v>2255</v>
      </c>
      <c r="I50" s="70">
        <f>H50/G50*100</f>
        <v>100</v>
      </c>
    </row>
    <row r="51" spans="1:9" ht="31.5">
      <c r="A51" s="11" t="s">
        <v>101</v>
      </c>
      <c r="B51" s="74"/>
      <c r="C51" s="78"/>
      <c r="D51" s="78"/>
      <c r="E51" s="74"/>
      <c r="F51" s="74"/>
      <c r="G51" s="69"/>
      <c r="H51" s="69"/>
      <c r="I51" s="71"/>
    </row>
    <row r="52" spans="1:9" ht="31.5">
      <c r="A52" s="3" t="s">
        <v>118</v>
      </c>
      <c r="B52" s="7">
        <v>914</v>
      </c>
      <c r="C52" s="8" t="s">
        <v>167</v>
      </c>
      <c r="D52" s="8" t="s">
        <v>162</v>
      </c>
      <c r="E52" s="7"/>
      <c r="F52" s="7"/>
      <c r="G52" s="18">
        <f>G53</f>
        <v>260000</v>
      </c>
      <c r="H52" s="18">
        <f>H53</f>
        <v>249777.89</v>
      </c>
      <c r="I52" s="18">
        <f>H52/G52*100</f>
        <v>96.068419230769237</v>
      </c>
    </row>
    <row r="53" spans="1:9" ht="15.75">
      <c r="A53" s="3" t="s">
        <v>119</v>
      </c>
      <c r="B53" s="7">
        <v>914</v>
      </c>
      <c r="C53" s="8" t="s">
        <v>167</v>
      </c>
      <c r="D53" s="8">
        <v>10</v>
      </c>
      <c r="E53" s="7"/>
      <c r="F53" s="7"/>
      <c r="G53" s="18">
        <f>SUM(G54)</f>
        <v>260000</v>
      </c>
      <c r="H53" s="18">
        <f>SUM(H54)</f>
        <v>249777.89</v>
      </c>
      <c r="I53" s="18">
        <f>H53/G53*100</f>
        <v>96.068419230769237</v>
      </c>
    </row>
    <row r="54" spans="1:9" ht="31.5">
      <c r="A54" s="10" t="s">
        <v>120</v>
      </c>
      <c r="B54" s="74">
        <v>914</v>
      </c>
      <c r="C54" s="78" t="s">
        <v>167</v>
      </c>
      <c r="D54" s="78">
        <v>10</v>
      </c>
      <c r="E54" s="74">
        <v>4190007000</v>
      </c>
      <c r="F54" s="74">
        <v>200</v>
      </c>
      <c r="G54" s="69">
        <f ca="1">SUM('2. Расходы бюджета'!D29)</f>
        <v>260000</v>
      </c>
      <c r="H54" s="69">
        <f ca="1">SUM('2. Расходы бюджета'!E29)</f>
        <v>249777.89</v>
      </c>
      <c r="I54" s="70">
        <f>H54/G54*100</f>
        <v>96.068419230769237</v>
      </c>
    </row>
    <row r="55" spans="1:9" ht="31.5">
      <c r="A55" s="11" t="s">
        <v>101</v>
      </c>
      <c r="B55" s="74"/>
      <c r="C55" s="78"/>
      <c r="D55" s="78"/>
      <c r="E55" s="74"/>
      <c r="F55" s="74"/>
      <c r="G55" s="69"/>
      <c r="H55" s="69"/>
      <c r="I55" s="71"/>
    </row>
    <row r="56" spans="1:9" ht="15.75">
      <c r="A56" s="3" t="s">
        <v>121</v>
      </c>
      <c r="B56" s="7">
        <v>914</v>
      </c>
      <c r="C56" s="8" t="s">
        <v>164</v>
      </c>
      <c r="D56" s="8" t="s">
        <v>162</v>
      </c>
      <c r="E56" s="7"/>
      <c r="F56" s="7"/>
      <c r="G56" s="18">
        <f>G57+G62</f>
        <v>3713921</v>
      </c>
      <c r="H56" s="18">
        <f>H57+H62</f>
        <v>3230907.3699999996</v>
      </c>
      <c r="I56" s="18">
        <f>H56/G56*100</f>
        <v>86.994509845524433</v>
      </c>
    </row>
    <row r="57" spans="1:9" ht="15.75">
      <c r="A57" s="3" t="s">
        <v>122</v>
      </c>
      <c r="B57" s="7">
        <v>914</v>
      </c>
      <c r="C57" s="8" t="s">
        <v>164</v>
      </c>
      <c r="D57" s="8" t="s">
        <v>168</v>
      </c>
      <c r="E57" s="7"/>
      <c r="F57" s="7"/>
      <c r="G57" s="18">
        <f>SUM(G58:G61)</f>
        <v>3638921</v>
      </c>
      <c r="H57" s="18">
        <f>SUM(H58:H61)</f>
        <v>3158907.3699999996</v>
      </c>
      <c r="I57" s="18">
        <f>H57/G57*100</f>
        <v>86.80890214434443</v>
      </c>
    </row>
    <row r="58" spans="1:9" ht="63">
      <c r="A58" s="10" t="s">
        <v>123</v>
      </c>
      <c r="B58" s="74">
        <v>914</v>
      </c>
      <c r="C58" s="78" t="s">
        <v>164</v>
      </c>
      <c r="D58" s="78" t="s">
        <v>168</v>
      </c>
      <c r="E58" s="74">
        <v>4190023090</v>
      </c>
      <c r="F58" s="74">
        <v>200</v>
      </c>
      <c r="G58" s="69">
        <f ca="1">SUM('2. Расходы бюджета'!D30)</f>
        <v>3275000</v>
      </c>
      <c r="H58" s="69">
        <f ca="1">SUM('2. Расходы бюджета'!E30)</f>
        <v>2864368.55</v>
      </c>
      <c r="I58" s="70">
        <f>H58/G58*100</f>
        <v>87.461635114503807</v>
      </c>
    </row>
    <row r="59" spans="1:9" ht="31.5">
      <c r="A59" s="11" t="s">
        <v>101</v>
      </c>
      <c r="B59" s="74"/>
      <c r="C59" s="78"/>
      <c r="D59" s="78"/>
      <c r="E59" s="74"/>
      <c r="F59" s="74"/>
      <c r="G59" s="69"/>
      <c r="H59" s="69"/>
      <c r="I59" s="71"/>
    </row>
    <row r="60" spans="1:9" ht="172.5" customHeight="1">
      <c r="A60" s="10" t="s">
        <v>124</v>
      </c>
      <c r="B60" s="74">
        <v>914</v>
      </c>
      <c r="C60" s="78" t="s">
        <v>164</v>
      </c>
      <c r="D60" s="78" t="s">
        <v>168</v>
      </c>
      <c r="E60" s="74">
        <v>4190096010</v>
      </c>
      <c r="F60" s="74">
        <v>200</v>
      </c>
      <c r="G60" s="69">
        <f ca="1">SUM('2. Расходы бюджета'!D31)</f>
        <v>363921</v>
      </c>
      <c r="H60" s="69">
        <f ca="1">SUM('2. Расходы бюджета'!E31)</f>
        <v>294538.82</v>
      </c>
      <c r="I60" s="70">
        <f>H60/G60*100</f>
        <v>80.934823766696624</v>
      </c>
    </row>
    <row r="61" spans="1:9" ht="31.5">
      <c r="A61" s="11" t="s">
        <v>101</v>
      </c>
      <c r="B61" s="74"/>
      <c r="C61" s="78"/>
      <c r="D61" s="78"/>
      <c r="E61" s="74"/>
      <c r="F61" s="74"/>
      <c r="G61" s="69"/>
      <c r="H61" s="69"/>
      <c r="I61" s="71"/>
    </row>
    <row r="62" spans="1:9" ht="31.5">
      <c r="A62" s="3" t="s">
        <v>125</v>
      </c>
      <c r="B62" s="7">
        <v>914</v>
      </c>
      <c r="C62" s="8" t="s">
        <v>164</v>
      </c>
      <c r="D62" s="8">
        <v>12</v>
      </c>
      <c r="E62" s="7"/>
      <c r="F62" s="7"/>
      <c r="G62" s="18">
        <f ca="1">SUM(G63)</f>
        <v>75000</v>
      </c>
      <c r="H62" s="18">
        <f ca="1">SUM(H63)</f>
        <v>72000</v>
      </c>
      <c r="I62" s="18">
        <f>H62/G62*100</f>
        <v>96</v>
      </c>
    </row>
    <row r="63" spans="1:9" ht="31.5">
      <c r="A63" s="10" t="s">
        <v>126</v>
      </c>
      <c r="B63" s="74">
        <v>914</v>
      </c>
      <c r="C63" s="78" t="s">
        <v>164</v>
      </c>
      <c r="D63" s="78">
        <v>12</v>
      </c>
      <c r="E63" s="74">
        <v>4190022000</v>
      </c>
      <c r="F63" s="74">
        <v>200</v>
      </c>
      <c r="G63" s="69">
        <f ca="1">SUM('2. Расходы бюджета'!D32)</f>
        <v>75000</v>
      </c>
      <c r="H63" s="69">
        <f ca="1">SUM('2. Расходы бюджета'!E32)</f>
        <v>72000</v>
      </c>
      <c r="I63" s="70">
        <f>H63/G63*100</f>
        <v>96</v>
      </c>
    </row>
    <row r="64" spans="1:9" ht="31.5">
      <c r="A64" s="11" t="s">
        <v>101</v>
      </c>
      <c r="B64" s="74"/>
      <c r="C64" s="78"/>
      <c r="D64" s="78"/>
      <c r="E64" s="74"/>
      <c r="F64" s="74"/>
      <c r="G64" s="69"/>
      <c r="H64" s="69"/>
      <c r="I64" s="71"/>
    </row>
    <row r="65" spans="1:9" ht="15.75">
      <c r="A65" s="3" t="s">
        <v>127</v>
      </c>
      <c r="B65" s="7">
        <v>914</v>
      </c>
      <c r="C65" s="8" t="s">
        <v>165</v>
      </c>
      <c r="D65" s="8" t="s">
        <v>162</v>
      </c>
      <c r="E65" s="7"/>
      <c r="F65" s="7"/>
      <c r="G65" s="18">
        <f>G66+G71+G74</f>
        <v>3032660</v>
      </c>
      <c r="H65" s="18">
        <f>H66+H71+H74</f>
        <v>2798950.5</v>
      </c>
      <c r="I65" s="18">
        <f>H65/G65*100</f>
        <v>92.293580553045842</v>
      </c>
    </row>
    <row r="66" spans="1:9" ht="15.75">
      <c r="A66" s="3" t="s">
        <v>128</v>
      </c>
      <c r="B66" s="7">
        <v>914</v>
      </c>
      <c r="C66" s="8" t="s">
        <v>165</v>
      </c>
      <c r="D66" s="8" t="s">
        <v>161</v>
      </c>
      <c r="E66" s="7"/>
      <c r="F66" s="7"/>
      <c r="G66" s="18">
        <f>SUM(G67:G70)</f>
        <v>102000</v>
      </c>
      <c r="H66" s="18">
        <f>SUM(H67:H70)</f>
        <v>98498.57</v>
      </c>
      <c r="I66" s="18">
        <f>H66/G66*100</f>
        <v>96.56722549019608</v>
      </c>
    </row>
    <row r="67" spans="1:9" ht="31.5">
      <c r="A67" s="10" t="s">
        <v>129</v>
      </c>
      <c r="B67" s="74">
        <v>914</v>
      </c>
      <c r="C67" s="78" t="s">
        <v>165</v>
      </c>
      <c r="D67" s="78" t="s">
        <v>161</v>
      </c>
      <c r="E67" s="74">
        <v>4190022100</v>
      </c>
      <c r="F67" s="74">
        <v>200</v>
      </c>
      <c r="G67" s="69">
        <f ca="1">SUM('2. Расходы бюджета'!D33)</f>
        <v>12000</v>
      </c>
      <c r="H67" s="69">
        <f ca="1">SUM('2. Расходы бюджета'!E33)</f>
        <v>12000</v>
      </c>
      <c r="I67" s="70">
        <f>H67/G67*100</f>
        <v>100</v>
      </c>
    </row>
    <row r="68" spans="1:9" ht="31.5">
      <c r="A68" s="11" t="s">
        <v>101</v>
      </c>
      <c r="B68" s="74"/>
      <c r="C68" s="78"/>
      <c r="D68" s="78"/>
      <c r="E68" s="74"/>
      <c r="F68" s="74"/>
      <c r="G68" s="69"/>
      <c r="H68" s="69"/>
      <c r="I68" s="71"/>
    </row>
    <row r="69" spans="1:9" ht="47.25">
      <c r="A69" s="10" t="s">
        <v>130</v>
      </c>
      <c r="B69" s="74">
        <v>914</v>
      </c>
      <c r="C69" s="78" t="s">
        <v>165</v>
      </c>
      <c r="D69" s="78" t="s">
        <v>161</v>
      </c>
      <c r="E69" s="74">
        <v>4190022150</v>
      </c>
      <c r="F69" s="74">
        <v>200</v>
      </c>
      <c r="G69" s="69">
        <f ca="1">SUM('2. Расходы бюджета'!D34)</f>
        <v>90000</v>
      </c>
      <c r="H69" s="69">
        <f ca="1">SUM('2. Расходы бюджета'!E34)</f>
        <v>86498.57</v>
      </c>
      <c r="I69" s="70">
        <f>H69/G69*100</f>
        <v>96.109522222222239</v>
      </c>
    </row>
    <row r="70" spans="1:9" ht="31.5">
      <c r="A70" s="11" t="s">
        <v>101</v>
      </c>
      <c r="B70" s="74"/>
      <c r="C70" s="78"/>
      <c r="D70" s="78"/>
      <c r="E70" s="74"/>
      <c r="F70" s="74"/>
      <c r="G70" s="69"/>
      <c r="H70" s="69"/>
      <c r="I70" s="71"/>
    </row>
    <row r="71" spans="1:9" ht="15.75">
      <c r="A71" s="3" t="s">
        <v>131</v>
      </c>
      <c r="B71" s="7">
        <v>914</v>
      </c>
      <c r="C71" s="8" t="s">
        <v>165</v>
      </c>
      <c r="D71" s="8" t="s">
        <v>163</v>
      </c>
      <c r="E71" s="7"/>
      <c r="F71" s="7"/>
      <c r="G71" s="18">
        <f ca="1">SUM(G72)</f>
        <v>1315699</v>
      </c>
      <c r="H71" s="18">
        <f ca="1">SUM(H72)</f>
        <v>1193562.6499999999</v>
      </c>
      <c r="I71" s="18">
        <f>H71/G71*100</f>
        <v>90.71699910085816</v>
      </c>
    </row>
    <row r="72" spans="1:9" ht="31.5">
      <c r="A72" s="10" t="s">
        <v>132</v>
      </c>
      <c r="B72" s="74">
        <v>914</v>
      </c>
      <c r="C72" s="78" t="s">
        <v>165</v>
      </c>
      <c r="D72" s="78" t="s">
        <v>163</v>
      </c>
      <c r="E72" s="74">
        <v>4190022200</v>
      </c>
      <c r="F72" s="74">
        <v>200</v>
      </c>
      <c r="G72" s="69">
        <f ca="1">SUM('2. Расходы бюджета'!D35)</f>
        <v>1315699</v>
      </c>
      <c r="H72" s="69">
        <f ca="1">SUM('2. Расходы бюджета'!E35)</f>
        <v>1193562.6499999999</v>
      </c>
      <c r="I72" s="70">
        <f>H72/G72*100</f>
        <v>90.71699910085816</v>
      </c>
    </row>
    <row r="73" spans="1:9" ht="31.5">
      <c r="A73" s="11" t="s">
        <v>101</v>
      </c>
      <c r="B73" s="74"/>
      <c r="C73" s="78"/>
      <c r="D73" s="78"/>
      <c r="E73" s="74"/>
      <c r="F73" s="74"/>
      <c r="G73" s="69"/>
      <c r="H73" s="69"/>
      <c r="I73" s="71"/>
    </row>
    <row r="74" spans="1:9" ht="15.75">
      <c r="A74" s="3" t="s">
        <v>133</v>
      </c>
      <c r="B74" s="7">
        <v>914</v>
      </c>
      <c r="C74" s="8" t="s">
        <v>165</v>
      </c>
      <c r="D74" s="8" t="s">
        <v>167</v>
      </c>
      <c r="E74" s="7"/>
      <c r="F74" s="7"/>
      <c r="G74" s="18">
        <f ca="1">SUM(G75:G78)</f>
        <v>1614961</v>
      </c>
      <c r="H74" s="18">
        <f ca="1">SUM(H75:H78)</f>
        <v>1506889.28</v>
      </c>
      <c r="I74" s="18">
        <f>H74/G74*100</f>
        <v>93.308091031300449</v>
      </c>
    </row>
    <row r="75" spans="1:9" ht="47.25">
      <c r="A75" s="10" t="s">
        <v>134</v>
      </c>
      <c r="B75" s="74">
        <v>914</v>
      </c>
      <c r="C75" s="78" t="s">
        <v>165</v>
      </c>
      <c r="D75" s="78" t="s">
        <v>167</v>
      </c>
      <c r="E75" s="74">
        <v>4190022300</v>
      </c>
      <c r="F75" s="74">
        <v>200</v>
      </c>
      <c r="G75" s="69">
        <f ca="1">SUM('2. Расходы бюджета'!D36)</f>
        <v>630000</v>
      </c>
      <c r="H75" s="69">
        <f ca="1">SUM('2. Расходы бюджета'!E36)</f>
        <v>523975.17</v>
      </c>
      <c r="I75" s="70">
        <f>H75/G75*100</f>
        <v>83.1706619047619</v>
      </c>
    </row>
    <row r="76" spans="1:9" ht="31.5">
      <c r="A76" s="11" t="s">
        <v>101</v>
      </c>
      <c r="B76" s="74"/>
      <c r="C76" s="78"/>
      <c r="D76" s="78"/>
      <c r="E76" s="74"/>
      <c r="F76" s="74"/>
      <c r="G76" s="69"/>
      <c r="H76" s="69"/>
      <c r="I76" s="71"/>
    </row>
    <row r="77" spans="1:9" ht="31.5">
      <c r="A77" s="10" t="s">
        <v>135</v>
      </c>
      <c r="B77" s="74">
        <v>914</v>
      </c>
      <c r="C77" s="78" t="s">
        <v>165</v>
      </c>
      <c r="D77" s="78" t="s">
        <v>167</v>
      </c>
      <c r="E77" s="74">
        <v>4190022400</v>
      </c>
      <c r="F77" s="74">
        <v>200</v>
      </c>
      <c r="G77" s="69">
        <f ca="1">SUM('2. Расходы бюджета'!D37)</f>
        <v>984961</v>
      </c>
      <c r="H77" s="69">
        <f ca="1">SUM('2. Расходы бюджета'!E37)</f>
        <v>982914.11</v>
      </c>
      <c r="I77" s="70">
        <f>H77/G77*100</f>
        <v>99.79218568044827</v>
      </c>
    </row>
    <row r="78" spans="1:9" ht="31.5">
      <c r="A78" s="11" t="s">
        <v>101</v>
      </c>
      <c r="B78" s="74"/>
      <c r="C78" s="78"/>
      <c r="D78" s="78"/>
      <c r="E78" s="74"/>
      <c r="F78" s="74"/>
      <c r="G78" s="69"/>
      <c r="H78" s="69"/>
      <c r="I78" s="71"/>
    </row>
    <row r="79" spans="1:9" ht="15.75">
      <c r="A79" s="3" t="s">
        <v>136</v>
      </c>
      <c r="B79" s="7">
        <v>914</v>
      </c>
      <c r="C79" s="8">
        <v>10</v>
      </c>
      <c r="D79" s="8" t="s">
        <v>161</v>
      </c>
      <c r="E79" s="2"/>
      <c r="F79" s="2"/>
      <c r="G79" s="18">
        <f ca="1">SUM(G80)</f>
        <v>38400</v>
      </c>
      <c r="H79" s="18">
        <f ca="1">SUM(H80)</f>
        <v>37416</v>
      </c>
      <c r="I79" s="18">
        <f>H79/G79*100</f>
        <v>97.4375</v>
      </c>
    </row>
    <row r="80" spans="1:9" ht="31.5">
      <c r="A80" s="10" t="s">
        <v>137</v>
      </c>
      <c r="B80" s="74">
        <v>914</v>
      </c>
      <c r="C80" s="78">
        <v>10</v>
      </c>
      <c r="D80" s="78" t="s">
        <v>161</v>
      </c>
      <c r="E80" s="74">
        <v>4190070020</v>
      </c>
      <c r="F80" s="74">
        <v>300</v>
      </c>
      <c r="G80" s="69">
        <f ca="1">SUM('2. Расходы бюджета'!D38)</f>
        <v>38400</v>
      </c>
      <c r="H80" s="69">
        <f ca="1">SUM('2. Расходы бюджета'!E38)</f>
        <v>37416</v>
      </c>
      <c r="I80" s="70">
        <f>H80/G80*100</f>
        <v>97.4375</v>
      </c>
    </row>
    <row r="81" spans="1:9" ht="15.75" customHeight="1">
      <c r="A81" s="11" t="s">
        <v>138</v>
      </c>
      <c r="B81" s="74"/>
      <c r="C81" s="78"/>
      <c r="D81" s="78"/>
      <c r="E81" s="74"/>
      <c r="F81" s="74"/>
      <c r="G81" s="69"/>
      <c r="H81" s="69"/>
      <c r="I81" s="71"/>
    </row>
    <row r="82" spans="1:9" ht="47.25">
      <c r="A82" s="3" t="s">
        <v>139</v>
      </c>
      <c r="B82" s="7">
        <v>914</v>
      </c>
      <c r="C82" s="8">
        <v>14</v>
      </c>
      <c r="D82" s="8" t="s">
        <v>162</v>
      </c>
      <c r="E82" s="7"/>
      <c r="F82" s="7"/>
      <c r="G82" s="18">
        <f ca="1">SUM(G83)</f>
        <v>79000</v>
      </c>
      <c r="H82" s="18">
        <f ca="1">SUM(H83)</f>
        <v>79000</v>
      </c>
      <c r="I82" s="18">
        <f>H82/G82*100</f>
        <v>100</v>
      </c>
    </row>
    <row r="83" spans="1:9" ht="47.25">
      <c r="A83" s="10" t="s">
        <v>140</v>
      </c>
      <c r="B83" s="74">
        <v>914</v>
      </c>
      <c r="C83" s="78">
        <v>14</v>
      </c>
      <c r="D83" s="78" t="s">
        <v>167</v>
      </c>
      <c r="E83" s="74">
        <v>4190097050</v>
      </c>
      <c r="F83" s="74">
        <v>500</v>
      </c>
      <c r="G83" s="69">
        <f ca="1">SUM('2. Расходы бюджета'!D39)</f>
        <v>79000</v>
      </c>
      <c r="H83" s="69">
        <f ca="1">SUM('2. Расходы бюджета'!E39)</f>
        <v>79000</v>
      </c>
      <c r="I83" s="70">
        <f>H83/G83*100</f>
        <v>100</v>
      </c>
    </row>
    <row r="84" spans="1:9" ht="15.75">
      <c r="A84" s="11" t="s">
        <v>104</v>
      </c>
      <c r="B84" s="74"/>
      <c r="C84" s="78"/>
      <c r="D84" s="78"/>
      <c r="E84" s="74"/>
      <c r="F84" s="74"/>
      <c r="G84" s="69"/>
      <c r="H84" s="69"/>
      <c r="I84" s="71"/>
    </row>
    <row r="85" spans="1:9" ht="36" customHeight="1">
      <c r="A85" s="3" t="s">
        <v>158</v>
      </c>
      <c r="B85" s="7">
        <v>950</v>
      </c>
      <c r="C85" s="8"/>
      <c r="D85" s="8"/>
      <c r="E85" s="2"/>
      <c r="F85" s="2"/>
      <c r="G85" s="18">
        <f>G86+G89+G110</f>
        <v>4263647</v>
      </c>
      <c r="H85" s="18">
        <f>H86+H89+H110</f>
        <v>4022169.47</v>
      </c>
      <c r="I85" s="18">
        <f>H85/G85*100</f>
        <v>94.336362039352693</v>
      </c>
    </row>
    <row r="86" spans="1:9" ht="15.75">
      <c r="A86" s="3" t="s">
        <v>141</v>
      </c>
      <c r="B86" s="7">
        <v>950</v>
      </c>
      <c r="C86" s="8" t="s">
        <v>169</v>
      </c>
      <c r="D86" s="8" t="s">
        <v>169</v>
      </c>
      <c r="E86" s="7"/>
      <c r="F86" s="7"/>
      <c r="G86" s="18">
        <f>SUM(G87)</f>
        <v>10000</v>
      </c>
      <c r="H86" s="18">
        <f>SUM(H87)</f>
        <v>9684</v>
      </c>
      <c r="I86" s="18">
        <f>H86/G86*100</f>
        <v>96.84</v>
      </c>
    </row>
    <row r="87" spans="1:9" ht="31.5">
      <c r="A87" s="10" t="s">
        <v>142</v>
      </c>
      <c r="B87" s="74">
        <v>950</v>
      </c>
      <c r="C87" s="78" t="s">
        <v>169</v>
      </c>
      <c r="D87" s="78" t="s">
        <v>169</v>
      </c>
      <c r="E87" s="74">
        <v>4190000250</v>
      </c>
      <c r="F87" s="74">
        <v>200</v>
      </c>
      <c r="G87" s="69">
        <f ca="1">SUM('2. Расходы бюджета'!D40)</f>
        <v>10000</v>
      </c>
      <c r="H87" s="69">
        <f ca="1">SUM('2. Расходы бюджета'!E40)</f>
        <v>9684</v>
      </c>
      <c r="I87" s="70">
        <f>H87/G87*100</f>
        <v>96.84</v>
      </c>
    </row>
    <row r="88" spans="1:9" ht="31.5">
      <c r="A88" s="11" t="s">
        <v>101</v>
      </c>
      <c r="B88" s="74"/>
      <c r="C88" s="78"/>
      <c r="D88" s="78"/>
      <c r="E88" s="74"/>
      <c r="F88" s="74"/>
      <c r="G88" s="69"/>
      <c r="H88" s="69"/>
      <c r="I88" s="71"/>
    </row>
    <row r="89" spans="1:9" ht="15.75">
      <c r="A89" s="3" t="s">
        <v>143</v>
      </c>
      <c r="B89" s="7">
        <v>950</v>
      </c>
      <c r="C89" s="8" t="s">
        <v>170</v>
      </c>
      <c r="D89" s="8" t="s">
        <v>162</v>
      </c>
      <c r="E89" s="7"/>
      <c r="F89" s="7"/>
      <c r="G89" s="18">
        <f>G90</f>
        <v>4243647</v>
      </c>
      <c r="H89" s="18">
        <f>H90</f>
        <v>4002485.47</v>
      </c>
      <c r="I89" s="18">
        <f>H89/G89*100</f>
        <v>94.317116150330136</v>
      </c>
    </row>
    <row r="90" spans="1:9" ht="15.75">
      <c r="A90" s="3" t="s">
        <v>144</v>
      </c>
      <c r="B90" s="7">
        <v>950</v>
      </c>
      <c r="C90" s="8" t="s">
        <v>170</v>
      </c>
      <c r="D90" s="8" t="s">
        <v>161</v>
      </c>
      <c r="E90" s="7"/>
      <c r="F90" s="7"/>
      <c r="G90" s="18">
        <f>G91+G93+G95+G102+G109</f>
        <v>4243647</v>
      </c>
      <c r="H90" s="18">
        <f>H91+H93+H95+H102+H109</f>
        <v>4002485.47</v>
      </c>
      <c r="I90" s="18">
        <f>H90/G90*100</f>
        <v>94.317116150330136</v>
      </c>
    </row>
    <row r="91" spans="1:9" ht="78.75">
      <c r="A91" s="13" t="s">
        <v>145</v>
      </c>
      <c r="B91" s="75">
        <v>950</v>
      </c>
      <c r="C91" s="81" t="s">
        <v>170</v>
      </c>
      <c r="D91" s="81" t="s">
        <v>161</v>
      </c>
      <c r="E91" s="75">
        <v>4190080340</v>
      </c>
      <c r="F91" s="75">
        <v>100</v>
      </c>
      <c r="G91" s="72">
        <f ca="1">SUM('2. Расходы бюджета'!D54:D55)</f>
        <v>94847</v>
      </c>
      <c r="H91" s="72">
        <f ca="1">SUM('2. Расходы бюджета'!E54:E55)</f>
        <v>94847</v>
      </c>
      <c r="I91" s="67">
        <f>H91/G91*100</f>
        <v>100</v>
      </c>
    </row>
    <row r="92" spans="1:9" ht="78.75">
      <c r="A92" s="12" t="s">
        <v>98</v>
      </c>
      <c r="B92" s="75"/>
      <c r="C92" s="81"/>
      <c r="D92" s="81"/>
      <c r="E92" s="75"/>
      <c r="F92" s="75"/>
      <c r="G92" s="72"/>
      <c r="H92" s="72"/>
      <c r="I92" s="68"/>
    </row>
    <row r="93" spans="1:9" ht="78.75">
      <c r="A93" s="13" t="s">
        <v>146</v>
      </c>
      <c r="B93" s="75">
        <v>950</v>
      </c>
      <c r="C93" s="81" t="s">
        <v>170</v>
      </c>
      <c r="D93" s="81" t="s">
        <v>161</v>
      </c>
      <c r="E93" s="75" t="s">
        <v>147</v>
      </c>
      <c r="F93" s="75">
        <v>100</v>
      </c>
      <c r="G93" s="72">
        <f ca="1">SUM('2. Расходы бюджета'!D56:D57)</f>
        <v>240340</v>
      </c>
      <c r="H93" s="72">
        <f ca="1">SUM('2. Расходы бюджета'!E56:E57)</f>
        <v>234760.76</v>
      </c>
      <c r="I93" s="67">
        <f>H93/G93*100</f>
        <v>97.678605309145382</v>
      </c>
    </row>
    <row r="94" spans="1:9" ht="78.75">
      <c r="A94" s="12" t="s">
        <v>98</v>
      </c>
      <c r="B94" s="75"/>
      <c r="C94" s="81"/>
      <c r="D94" s="81"/>
      <c r="E94" s="75"/>
      <c r="F94" s="75"/>
      <c r="G94" s="72"/>
      <c r="H94" s="72"/>
      <c r="I94" s="68"/>
    </row>
    <row r="95" spans="1:9" ht="31.5">
      <c r="A95" s="3" t="s">
        <v>148</v>
      </c>
      <c r="B95" s="7">
        <v>950</v>
      </c>
      <c r="C95" s="8" t="s">
        <v>170</v>
      </c>
      <c r="D95" s="8" t="s">
        <v>161</v>
      </c>
      <c r="E95" s="7"/>
      <c r="F95" s="7"/>
      <c r="G95" s="18">
        <f ca="1">SUM(G96:G101)</f>
        <v>3173020</v>
      </c>
      <c r="H95" s="18">
        <f ca="1">SUM(H96:H101)</f>
        <v>2942452.07</v>
      </c>
      <c r="I95" s="18">
        <f>H95/G95*100</f>
        <v>92.733486394665007</v>
      </c>
    </row>
    <row r="96" spans="1:9" ht="31.5">
      <c r="A96" s="10" t="s">
        <v>149</v>
      </c>
      <c r="B96" s="74">
        <v>950</v>
      </c>
      <c r="C96" s="78" t="s">
        <v>170</v>
      </c>
      <c r="D96" s="78" t="s">
        <v>161</v>
      </c>
      <c r="E96" s="74">
        <v>4190000260</v>
      </c>
      <c r="F96" s="74">
        <v>100</v>
      </c>
      <c r="G96" s="69">
        <f ca="1">SUM('2. Расходы бюджета'!D41:D43)</f>
        <v>1340020</v>
      </c>
      <c r="H96" s="69">
        <f ca="1">SUM('2. Расходы бюджета'!E41:E43)</f>
        <v>1233354.26</v>
      </c>
      <c r="I96" s="70">
        <f>H96/G96*100</f>
        <v>92.039988955388736</v>
      </c>
    </row>
    <row r="97" spans="1:9" ht="78.75">
      <c r="A97" s="11" t="s">
        <v>98</v>
      </c>
      <c r="B97" s="74"/>
      <c r="C97" s="78"/>
      <c r="D97" s="78"/>
      <c r="E97" s="74"/>
      <c r="F97" s="74"/>
      <c r="G97" s="69"/>
      <c r="H97" s="69"/>
      <c r="I97" s="71"/>
    </row>
    <row r="98" spans="1:9" ht="31.5">
      <c r="A98" s="10" t="s">
        <v>149</v>
      </c>
      <c r="B98" s="74">
        <v>950</v>
      </c>
      <c r="C98" s="78" t="s">
        <v>170</v>
      </c>
      <c r="D98" s="78" t="s">
        <v>161</v>
      </c>
      <c r="E98" s="74">
        <v>4190000260</v>
      </c>
      <c r="F98" s="74">
        <v>200</v>
      </c>
      <c r="G98" s="69">
        <f ca="1">SUM('2. Расходы бюджета'!D44:D45)</f>
        <v>1736000</v>
      </c>
      <c r="H98" s="69">
        <f ca="1">SUM('2. Расходы бюджета'!E44:E45)</f>
        <v>1621257.42</v>
      </c>
      <c r="I98" s="70">
        <f>H98/G98*100</f>
        <v>93.390404377880174</v>
      </c>
    </row>
    <row r="99" spans="1:9" ht="31.5">
      <c r="A99" s="11" t="s">
        <v>101</v>
      </c>
      <c r="B99" s="74"/>
      <c r="C99" s="78"/>
      <c r="D99" s="78"/>
      <c r="E99" s="74"/>
      <c r="F99" s="74"/>
      <c r="G99" s="69"/>
      <c r="H99" s="69"/>
      <c r="I99" s="71"/>
    </row>
    <row r="100" spans="1:9" ht="31.5">
      <c r="A100" s="10" t="s">
        <v>149</v>
      </c>
      <c r="B100" s="74">
        <v>950</v>
      </c>
      <c r="C100" s="78" t="s">
        <v>170</v>
      </c>
      <c r="D100" s="78" t="s">
        <v>161</v>
      </c>
      <c r="E100" s="74">
        <v>4190000260</v>
      </c>
      <c r="F100" s="74">
        <v>800</v>
      </c>
      <c r="G100" s="69">
        <f ca="1">SUM('2. Расходы бюджета'!D46:D47)</f>
        <v>97000</v>
      </c>
      <c r="H100" s="69">
        <f ca="1">SUM('2. Расходы бюджета'!E46:E47)</f>
        <v>87840.39</v>
      </c>
      <c r="I100" s="70">
        <f>H100/G100*100</f>
        <v>90.557103092783507</v>
      </c>
    </row>
    <row r="101" spans="1:9" ht="15.75">
      <c r="A101" s="11" t="s">
        <v>102</v>
      </c>
      <c r="B101" s="74"/>
      <c r="C101" s="78"/>
      <c r="D101" s="78"/>
      <c r="E101" s="74"/>
      <c r="F101" s="74"/>
      <c r="G101" s="69"/>
      <c r="H101" s="69"/>
      <c r="I101" s="71"/>
    </row>
    <row r="102" spans="1:9" ht="15.75">
      <c r="A102" s="3" t="s">
        <v>150</v>
      </c>
      <c r="B102" s="7">
        <v>950</v>
      </c>
      <c r="C102" s="8" t="s">
        <v>170</v>
      </c>
      <c r="D102" s="8" t="s">
        <v>161</v>
      </c>
      <c r="E102" s="7"/>
      <c r="F102" s="7"/>
      <c r="G102" s="18">
        <f ca="1">SUM(G103:G108)</f>
        <v>734640</v>
      </c>
      <c r="H102" s="18">
        <f ca="1">SUM(H103:H108)</f>
        <v>729625.64</v>
      </c>
      <c r="I102" s="18">
        <f>H102/G102*100</f>
        <v>99.317439834476744</v>
      </c>
    </row>
    <row r="103" spans="1:9" ht="31.5" customHeight="1">
      <c r="A103" s="10" t="s">
        <v>151</v>
      </c>
      <c r="B103" s="74">
        <v>950</v>
      </c>
      <c r="C103" s="78" t="s">
        <v>170</v>
      </c>
      <c r="D103" s="78" t="s">
        <v>161</v>
      </c>
      <c r="E103" s="74">
        <v>4190000270</v>
      </c>
      <c r="F103" s="74">
        <v>100</v>
      </c>
      <c r="G103" s="69">
        <f ca="1">SUM('2. Расходы бюджета'!D48:D49)</f>
        <v>518640</v>
      </c>
      <c r="H103" s="69">
        <f ca="1">SUM('2. Расходы бюджета'!E48:E49)</f>
        <v>515545.99</v>
      </c>
      <c r="I103" s="70">
        <f>H103/G103*100</f>
        <v>99.403437837420952</v>
      </c>
    </row>
    <row r="104" spans="1:9" ht="78.75">
      <c r="A104" s="11" t="s">
        <v>171</v>
      </c>
      <c r="B104" s="74"/>
      <c r="C104" s="78"/>
      <c r="D104" s="78"/>
      <c r="E104" s="74"/>
      <c r="F104" s="74"/>
      <c r="G104" s="69"/>
      <c r="H104" s="69"/>
      <c r="I104" s="71"/>
    </row>
    <row r="105" spans="1:9" ht="33" customHeight="1">
      <c r="A105" s="10" t="s">
        <v>151</v>
      </c>
      <c r="B105" s="74">
        <v>950</v>
      </c>
      <c r="C105" s="78" t="s">
        <v>170</v>
      </c>
      <c r="D105" s="78" t="s">
        <v>161</v>
      </c>
      <c r="E105" s="74">
        <v>4190000270</v>
      </c>
      <c r="F105" s="74">
        <v>200</v>
      </c>
      <c r="G105" s="69">
        <f ca="1">SUM('2. Расходы бюджета'!D50)</f>
        <v>214765.83</v>
      </c>
      <c r="H105" s="69">
        <f ca="1">SUM('2. Расходы бюджета'!E50)</f>
        <v>212845.48</v>
      </c>
      <c r="I105" s="70">
        <f>H105/G105*100</f>
        <v>99.10584006776125</v>
      </c>
    </row>
    <row r="106" spans="1:9" ht="31.5">
      <c r="A106" s="11" t="s">
        <v>101</v>
      </c>
      <c r="B106" s="74"/>
      <c r="C106" s="78"/>
      <c r="D106" s="78"/>
      <c r="E106" s="74"/>
      <c r="F106" s="74"/>
      <c r="G106" s="69"/>
      <c r="H106" s="69"/>
      <c r="I106" s="71"/>
    </row>
    <row r="107" spans="1:9" ht="31.5" customHeight="1">
      <c r="A107" s="10" t="s">
        <v>151</v>
      </c>
      <c r="B107" s="76">
        <v>950</v>
      </c>
      <c r="C107" s="79" t="s">
        <v>170</v>
      </c>
      <c r="D107" s="79" t="s">
        <v>161</v>
      </c>
      <c r="E107" s="74">
        <v>4190000270</v>
      </c>
      <c r="F107" s="76">
        <v>800</v>
      </c>
      <c r="G107" s="70">
        <f ca="1">SUM('2. Расходы бюджета'!D51:D52)</f>
        <v>1234.17</v>
      </c>
      <c r="H107" s="70">
        <f ca="1">SUM('2. Расходы бюджета'!E51:E52)</f>
        <v>1234.17</v>
      </c>
      <c r="I107" s="70">
        <f>H107/G107*100</f>
        <v>100</v>
      </c>
    </row>
    <row r="108" spans="1:9" ht="15.75">
      <c r="A108" s="11" t="s">
        <v>102</v>
      </c>
      <c r="B108" s="77"/>
      <c r="C108" s="80"/>
      <c r="D108" s="80"/>
      <c r="E108" s="74"/>
      <c r="F108" s="77"/>
      <c r="G108" s="71"/>
      <c r="H108" s="71"/>
      <c r="I108" s="71"/>
    </row>
    <row r="109" spans="1:9" ht="31.5">
      <c r="A109" s="3" t="s">
        <v>159</v>
      </c>
      <c r="B109" s="7">
        <v>950</v>
      </c>
      <c r="C109" s="8" t="s">
        <v>170</v>
      </c>
      <c r="D109" s="8" t="s">
        <v>161</v>
      </c>
      <c r="E109" s="7">
        <v>4190051440</v>
      </c>
      <c r="F109" s="7">
        <v>200</v>
      </c>
      <c r="G109" s="18">
        <f ca="1">SUM('2. Расходы бюджета'!D53)</f>
        <v>800</v>
      </c>
      <c r="H109" s="18">
        <f ca="1">SUM('2. Расходы бюджета'!E53)</f>
        <v>800</v>
      </c>
      <c r="I109" s="18">
        <f>H109/G109*100</f>
        <v>100</v>
      </c>
    </row>
    <row r="110" spans="1:9" ht="31.5">
      <c r="A110" s="3" t="s">
        <v>152</v>
      </c>
      <c r="B110" s="7">
        <v>950</v>
      </c>
      <c r="C110" s="8">
        <v>11</v>
      </c>
      <c r="D110" s="8" t="s">
        <v>165</v>
      </c>
      <c r="E110" s="2"/>
      <c r="F110" s="2"/>
      <c r="G110" s="18">
        <f ca="1">SUM(G111)</f>
        <v>10000</v>
      </c>
      <c r="H110" s="18">
        <f ca="1">SUM(H111)</f>
        <v>10000</v>
      </c>
      <c r="I110" s="18">
        <f>H110/G110*100</f>
        <v>100</v>
      </c>
    </row>
    <row r="111" spans="1:9" ht="34.5" customHeight="1">
      <c r="A111" s="10" t="s">
        <v>153</v>
      </c>
      <c r="B111" s="74">
        <v>950</v>
      </c>
      <c r="C111" s="78">
        <v>11</v>
      </c>
      <c r="D111" s="78" t="s">
        <v>165</v>
      </c>
      <c r="E111" s="74">
        <v>4190000280</v>
      </c>
      <c r="F111" s="74">
        <v>200</v>
      </c>
      <c r="G111" s="69">
        <f ca="1">SUM('2. Расходы бюджета'!D58)</f>
        <v>10000</v>
      </c>
      <c r="H111" s="69">
        <f ca="1">SUM('2. Расходы бюджета'!E58)</f>
        <v>10000</v>
      </c>
      <c r="I111" s="70">
        <f>H111/G111*100</f>
        <v>100</v>
      </c>
    </row>
    <row r="112" spans="1:9" ht="31.5">
      <c r="A112" s="11" t="s">
        <v>101</v>
      </c>
      <c r="B112" s="74"/>
      <c r="C112" s="78"/>
      <c r="D112" s="78"/>
      <c r="E112" s="74"/>
      <c r="F112" s="74"/>
      <c r="G112" s="69"/>
      <c r="H112" s="69"/>
      <c r="I112" s="71"/>
    </row>
    <row r="113" spans="1:9" ht="15.75">
      <c r="A113" s="3" t="s">
        <v>154</v>
      </c>
      <c r="B113" s="2"/>
      <c r="C113" s="9"/>
      <c r="D113" s="9"/>
      <c r="E113" s="2"/>
      <c r="F113" s="2"/>
      <c r="G113" s="18">
        <f>G11+G85</f>
        <v>15967268.5</v>
      </c>
      <c r="H113" s="18">
        <f>H11+H85</f>
        <v>14673048.18</v>
      </c>
      <c r="I113" s="18">
        <f>H113/G113*100</f>
        <v>91.894541511592919</v>
      </c>
    </row>
    <row r="114" spans="1:9">
      <c r="G114" s="17"/>
    </row>
  </sheetData>
  <mergeCells count="304">
    <mergeCell ref="G14:G15"/>
    <mergeCell ref="B18:B19"/>
    <mergeCell ref="G18:G19"/>
    <mergeCell ref="B20:B21"/>
    <mergeCell ref="C20:C21"/>
    <mergeCell ref="D20:D21"/>
    <mergeCell ref="E20:E21"/>
    <mergeCell ref="F18:F19"/>
    <mergeCell ref="F14:F15"/>
    <mergeCell ref="B14:B15"/>
    <mergeCell ref="B42:B43"/>
    <mergeCell ref="C34:C35"/>
    <mergeCell ref="D34:D35"/>
    <mergeCell ref="G22:G23"/>
    <mergeCell ref="F22:F23"/>
    <mergeCell ref="E22:E23"/>
    <mergeCell ref="D22:D23"/>
    <mergeCell ref="B26:B27"/>
    <mergeCell ref="C26:C27"/>
    <mergeCell ref="D26:D27"/>
    <mergeCell ref="B37:B38"/>
    <mergeCell ref="C37:C38"/>
    <mergeCell ref="D37:D38"/>
    <mergeCell ref="E24:E25"/>
    <mergeCell ref="F24:F25"/>
    <mergeCell ref="G24:G25"/>
    <mergeCell ref="B24:B25"/>
    <mergeCell ref="C24:C25"/>
    <mergeCell ref="D24:D25"/>
    <mergeCell ref="E44:E45"/>
    <mergeCell ref="G42:G43"/>
    <mergeCell ref="F42:F43"/>
    <mergeCell ref="E42:E43"/>
    <mergeCell ref="C22:C23"/>
    <mergeCell ref="B22:B23"/>
    <mergeCell ref="D42:D43"/>
    <mergeCell ref="C42:C43"/>
    <mergeCell ref="C32:C33"/>
    <mergeCell ref="D32:D33"/>
    <mergeCell ref="C48:C49"/>
    <mergeCell ref="D48:D49"/>
    <mergeCell ref="F37:F38"/>
    <mergeCell ref="E26:E27"/>
    <mergeCell ref="G30:G31"/>
    <mergeCell ref="E28:E29"/>
    <mergeCell ref="F28:F29"/>
    <mergeCell ref="G28:G29"/>
    <mergeCell ref="G34:G35"/>
    <mergeCell ref="E37:E38"/>
    <mergeCell ref="D14:D15"/>
    <mergeCell ref="B28:B29"/>
    <mergeCell ref="C28:C29"/>
    <mergeCell ref="B50:B51"/>
    <mergeCell ref="C50:C51"/>
    <mergeCell ref="D50:D51"/>
    <mergeCell ref="B44:B45"/>
    <mergeCell ref="C44:C45"/>
    <mergeCell ref="D44:D45"/>
    <mergeCell ref="B48:B49"/>
    <mergeCell ref="B32:B33"/>
    <mergeCell ref="B34:B35"/>
    <mergeCell ref="B30:B31"/>
    <mergeCell ref="B40:B41"/>
    <mergeCell ref="E14:E15"/>
    <mergeCell ref="C30:C31"/>
    <mergeCell ref="D30:D31"/>
    <mergeCell ref="E32:E33"/>
    <mergeCell ref="E30:E31"/>
    <mergeCell ref="C14:C15"/>
    <mergeCell ref="C40:C41"/>
    <mergeCell ref="D40:D41"/>
    <mergeCell ref="E40:E41"/>
    <mergeCell ref="C18:C19"/>
    <mergeCell ref="D18:D19"/>
    <mergeCell ref="E18:E19"/>
    <mergeCell ref="E34:E35"/>
    <mergeCell ref="D28:D29"/>
    <mergeCell ref="F40:F41"/>
    <mergeCell ref="G40:G41"/>
    <mergeCell ref="F20:F21"/>
    <mergeCell ref="G20:G21"/>
    <mergeCell ref="F32:F33"/>
    <mergeCell ref="G32:G33"/>
    <mergeCell ref="F34:F35"/>
    <mergeCell ref="G26:G27"/>
    <mergeCell ref="F30:F31"/>
    <mergeCell ref="F26:F27"/>
    <mergeCell ref="E50:E51"/>
    <mergeCell ref="F63:F64"/>
    <mergeCell ref="G63:G64"/>
    <mergeCell ref="F50:F51"/>
    <mergeCell ref="E54:E55"/>
    <mergeCell ref="F54:F55"/>
    <mergeCell ref="G58:G59"/>
    <mergeCell ref="E60:E61"/>
    <mergeCell ref="D60:D61"/>
    <mergeCell ref="B58:B59"/>
    <mergeCell ref="C58:C59"/>
    <mergeCell ref="D58:D59"/>
    <mergeCell ref="E58:E59"/>
    <mergeCell ref="B67:B68"/>
    <mergeCell ref="C67:C68"/>
    <mergeCell ref="D67:D68"/>
    <mergeCell ref="B54:B55"/>
    <mergeCell ref="B60:B61"/>
    <mergeCell ref="C60:C61"/>
    <mergeCell ref="C54:C55"/>
    <mergeCell ref="C77:C78"/>
    <mergeCell ref="D77:D78"/>
    <mergeCell ref="B72:B73"/>
    <mergeCell ref="C72:C73"/>
    <mergeCell ref="B75:B76"/>
    <mergeCell ref="C75:C76"/>
    <mergeCell ref="B77:B78"/>
    <mergeCell ref="D75:D76"/>
    <mergeCell ref="D72:D73"/>
    <mergeCell ref="G75:G76"/>
    <mergeCell ref="G69:G70"/>
    <mergeCell ref="B69:B70"/>
    <mergeCell ref="C69:C70"/>
    <mergeCell ref="D69:D70"/>
    <mergeCell ref="D54:D55"/>
    <mergeCell ref="D63:D64"/>
    <mergeCell ref="E63:E64"/>
    <mergeCell ref="B63:B64"/>
    <mergeCell ref="C63:C64"/>
    <mergeCell ref="D93:D94"/>
    <mergeCell ref="E93:E94"/>
    <mergeCell ref="E80:E81"/>
    <mergeCell ref="F80:F81"/>
    <mergeCell ref="F93:F94"/>
    <mergeCell ref="B87:B88"/>
    <mergeCell ref="C87:C88"/>
    <mergeCell ref="D87:D88"/>
    <mergeCell ref="E87:E88"/>
    <mergeCell ref="D91:D92"/>
    <mergeCell ref="E91:E92"/>
    <mergeCell ref="G80:G81"/>
    <mergeCell ref="B83:B84"/>
    <mergeCell ref="C83:C84"/>
    <mergeCell ref="D83:D84"/>
    <mergeCell ref="E83:E84"/>
    <mergeCell ref="B80:B81"/>
    <mergeCell ref="C80:C81"/>
    <mergeCell ref="D80:D81"/>
    <mergeCell ref="B96:B97"/>
    <mergeCell ref="C96:C97"/>
    <mergeCell ref="B93:B94"/>
    <mergeCell ref="C93:C94"/>
    <mergeCell ref="B91:B92"/>
    <mergeCell ref="C91:C92"/>
    <mergeCell ref="E100:E101"/>
    <mergeCell ref="F100:F101"/>
    <mergeCell ref="E96:E97"/>
    <mergeCell ref="D96:D97"/>
    <mergeCell ref="D100:D101"/>
    <mergeCell ref="D98:D99"/>
    <mergeCell ref="C107:C108"/>
    <mergeCell ref="D107:D108"/>
    <mergeCell ref="B111:B112"/>
    <mergeCell ref="C111:C112"/>
    <mergeCell ref="D111:D112"/>
    <mergeCell ref="B98:B99"/>
    <mergeCell ref="C98:C99"/>
    <mergeCell ref="D103:D104"/>
    <mergeCell ref="E111:E112"/>
    <mergeCell ref="B100:B101"/>
    <mergeCell ref="C100:C101"/>
    <mergeCell ref="E107:E108"/>
    <mergeCell ref="C103:C104"/>
    <mergeCell ref="B103:B104"/>
    <mergeCell ref="B105:B106"/>
    <mergeCell ref="C105:C106"/>
    <mergeCell ref="D105:D106"/>
    <mergeCell ref="B107:B108"/>
    <mergeCell ref="E72:E73"/>
    <mergeCell ref="F72:F73"/>
    <mergeCell ref="G100:G101"/>
    <mergeCell ref="E105:E106"/>
    <mergeCell ref="F105:F106"/>
    <mergeCell ref="G105:G106"/>
    <mergeCell ref="G103:G104"/>
    <mergeCell ref="F103:F104"/>
    <mergeCell ref="E98:E99"/>
    <mergeCell ref="E103:E104"/>
    <mergeCell ref="F96:F97"/>
    <mergeCell ref="G54:G55"/>
    <mergeCell ref="F58:F59"/>
    <mergeCell ref="F44:F45"/>
    <mergeCell ref="G44:G45"/>
    <mergeCell ref="H14:H15"/>
    <mergeCell ref="G67:G68"/>
    <mergeCell ref="H22:H23"/>
    <mergeCell ref="H60:H61"/>
    <mergeCell ref="G72:G73"/>
    <mergeCell ref="E48:E49"/>
    <mergeCell ref="F48:F49"/>
    <mergeCell ref="G91:G92"/>
    <mergeCell ref="H34:H35"/>
    <mergeCell ref="H72:H73"/>
    <mergeCell ref="H69:H70"/>
    <mergeCell ref="E77:E78"/>
    <mergeCell ref="E75:E76"/>
    <mergeCell ref="E67:E68"/>
    <mergeCell ref="E69:E70"/>
    <mergeCell ref="H20:H21"/>
    <mergeCell ref="I20:I21"/>
    <mergeCell ref="F67:F68"/>
    <mergeCell ref="G107:G108"/>
    <mergeCell ref="F98:F99"/>
    <mergeCell ref="G93:G94"/>
    <mergeCell ref="F87:F88"/>
    <mergeCell ref="G87:G88"/>
    <mergeCell ref="F60:F61"/>
    <mergeCell ref="G60:G61"/>
    <mergeCell ref="F107:F108"/>
    <mergeCell ref="G48:G49"/>
    <mergeCell ref="I14:I15"/>
    <mergeCell ref="H18:H19"/>
    <mergeCell ref="I18:I19"/>
    <mergeCell ref="H77:H78"/>
    <mergeCell ref="I77:I78"/>
    <mergeCell ref="G50:G51"/>
    <mergeCell ref="G37:G38"/>
    <mergeCell ref="I58:I59"/>
    <mergeCell ref="F111:F112"/>
    <mergeCell ref="G111:G112"/>
    <mergeCell ref="H24:H25"/>
    <mergeCell ref="I24:I25"/>
    <mergeCell ref="G96:G97"/>
    <mergeCell ref="G98:G99"/>
    <mergeCell ref="F91:F92"/>
    <mergeCell ref="I34:I35"/>
    <mergeCell ref="H44:H45"/>
    <mergeCell ref="I44:I45"/>
    <mergeCell ref="I60:I61"/>
    <mergeCell ref="H58:H59"/>
    <mergeCell ref="H67:H68"/>
    <mergeCell ref="I69:I70"/>
    <mergeCell ref="F83:F84"/>
    <mergeCell ref="G83:G84"/>
    <mergeCell ref="F77:F78"/>
    <mergeCell ref="G77:G78"/>
    <mergeCell ref="F69:F70"/>
    <mergeCell ref="F75:F76"/>
    <mergeCell ref="I28:I29"/>
    <mergeCell ref="H30:H31"/>
    <mergeCell ref="I30:I31"/>
    <mergeCell ref="H32:H33"/>
    <mergeCell ref="I67:I68"/>
    <mergeCell ref="H63:H64"/>
    <mergeCell ref="I63:I64"/>
    <mergeCell ref="H37:H38"/>
    <mergeCell ref="H42:H43"/>
    <mergeCell ref="I42:I43"/>
    <mergeCell ref="A1:I1"/>
    <mergeCell ref="A2:I2"/>
    <mergeCell ref="A3:I3"/>
    <mergeCell ref="A4:I4"/>
    <mergeCell ref="I22:I23"/>
    <mergeCell ref="H48:H49"/>
    <mergeCell ref="I48:I49"/>
    <mergeCell ref="H26:H27"/>
    <mergeCell ref="I26:I27"/>
    <mergeCell ref="H28:H29"/>
    <mergeCell ref="A5:I5"/>
    <mergeCell ref="A6:I6"/>
    <mergeCell ref="A7:G7"/>
    <mergeCell ref="I75:I76"/>
    <mergeCell ref="I72:I73"/>
    <mergeCell ref="H75:H76"/>
    <mergeCell ref="A8:I8"/>
    <mergeCell ref="I37:I38"/>
    <mergeCell ref="H40:H41"/>
    <mergeCell ref="I40:I41"/>
    <mergeCell ref="H96:H97"/>
    <mergeCell ref="I105:I106"/>
    <mergeCell ref="H80:H81"/>
    <mergeCell ref="I80:I81"/>
    <mergeCell ref="H83:H84"/>
    <mergeCell ref="I83:I84"/>
    <mergeCell ref="H87:H88"/>
    <mergeCell ref="I93:I94"/>
    <mergeCell ref="I96:I97"/>
    <mergeCell ref="I91:I92"/>
    <mergeCell ref="H105:H106"/>
    <mergeCell ref="H98:H99"/>
    <mergeCell ref="I98:I99"/>
    <mergeCell ref="H107:H108"/>
    <mergeCell ref="I107:I108"/>
    <mergeCell ref="I100:I101"/>
    <mergeCell ref="H103:H104"/>
    <mergeCell ref="I103:I104"/>
    <mergeCell ref="H100:H101"/>
    <mergeCell ref="I32:I33"/>
    <mergeCell ref="H50:H51"/>
    <mergeCell ref="I50:I51"/>
    <mergeCell ref="H54:H55"/>
    <mergeCell ref="I54:I55"/>
    <mergeCell ref="H111:H112"/>
    <mergeCell ref="I111:I112"/>
    <mergeCell ref="H91:H92"/>
    <mergeCell ref="I87:I88"/>
    <mergeCell ref="H93:H94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8" orientation="landscape" verticalDpi="0" r:id="rId1"/>
  <rowBreaks count="4" manualBreakCount="4">
    <brk id="19" max="16383" man="1"/>
    <brk id="38" max="16383" man="1"/>
    <brk id="76" max="16383" man="1"/>
    <brk id="9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A6" sqref="A6:D6"/>
    </sheetView>
  </sheetViews>
  <sheetFormatPr defaultColWidth="18.85546875" defaultRowHeight="15"/>
  <cols>
    <col min="1" max="1" width="28.7109375" customWidth="1"/>
    <col min="2" max="2" width="30.140625" customWidth="1"/>
    <col min="3" max="3" width="43.42578125" customWidth="1"/>
    <col min="4" max="4" width="20.28515625" customWidth="1"/>
  </cols>
  <sheetData>
    <row r="1" spans="1:9" ht="15.75">
      <c r="A1" s="64" t="s">
        <v>75</v>
      </c>
      <c r="B1" s="64"/>
      <c r="C1" s="64"/>
      <c r="D1" s="64"/>
    </row>
    <row r="2" spans="1:9" ht="15.75">
      <c r="A2" s="63" t="s">
        <v>72</v>
      </c>
      <c r="B2" s="63"/>
      <c r="C2" s="63"/>
      <c r="D2" s="63"/>
    </row>
    <row r="3" spans="1:9" ht="15.75">
      <c r="A3" s="63" t="s">
        <v>73</v>
      </c>
      <c r="B3" s="63"/>
      <c r="C3" s="63"/>
      <c r="D3" s="63"/>
    </row>
    <row r="4" spans="1:9" ht="15.75">
      <c r="A4" s="63" t="s">
        <v>65</v>
      </c>
      <c r="B4" s="63"/>
      <c r="C4" s="63"/>
      <c r="D4" s="63"/>
    </row>
    <row r="5" spans="1:9" ht="15.75">
      <c r="A5" s="63" t="s">
        <v>66</v>
      </c>
      <c r="B5" s="63"/>
      <c r="C5" s="63"/>
      <c r="D5" s="63"/>
    </row>
    <row r="6" spans="1:9" ht="15.75">
      <c r="A6" s="64" t="s">
        <v>335</v>
      </c>
      <c r="B6" s="64"/>
      <c r="C6" s="64"/>
      <c r="D6" s="64"/>
      <c r="E6" s="1"/>
      <c r="F6" s="1"/>
      <c r="G6" s="1"/>
      <c r="H6" s="1"/>
      <c r="I6" s="1"/>
    </row>
    <row r="7" spans="1:9">
      <c r="A7" s="73"/>
      <c r="B7" s="73"/>
      <c r="C7" s="73"/>
      <c r="D7" s="73"/>
    </row>
    <row r="8" spans="1:9" ht="35.25" customHeight="1">
      <c r="A8" s="66" t="s">
        <v>81</v>
      </c>
      <c r="B8" s="83"/>
      <c r="C8" s="83"/>
      <c r="D8" s="83"/>
    </row>
    <row r="10" spans="1:9" ht="15.75">
      <c r="A10" s="82" t="s">
        <v>82</v>
      </c>
      <c r="B10" s="82"/>
      <c r="C10" s="82" t="s">
        <v>84</v>
      </c>
      <c r="D10" s="82" t="s">
        <v>83</v>
      </c>
    </row>
    <row r="11" spans="1:9" ht="63">
      <c r="A11" s="6" t="s">
        <v>92</v>
      </c>
      <c r="B11" s="6" t="s">
        <v>85</v>
      </c>
      <c r="C11" s="82"/>
      <c r="D11" s="82"/>
    </row>
    <row r="12" spans="1:9" ht="15.75">
      <c r="A12" s="5">
        <v>1</v>
      </c>
      <c r="B12" s="5">
        <v>2</v>
      </c>
      <c r="C12" s="5">
        <v>3</v>
      </c>
      <c r="D12" s="5">
        <v>4</v>
      </c>
    </row>
    <row r="13" spans="1:9" ht="63">
      <c r="A13" s="7">
        <v>914</v>
      </c>
      <c r="B13" s="14"/>
      <c r="C13" s="3" t="s">
        <v>77</v>
      </c>
      <c r="D13" s="14"/>
    </row>
    <row r="14" spans="1:9" ht="31.5">
      <c r="A14" s="2">
        <v>914</v>
      </c>
      <c r="B14" s="7" t="s">
        <v>86</v>
      </c>
      <c r="C14" s="3" t="s">
        <v>87</v>
      </c>
      <c r="D14" s="18">
        <f>D16-D15</f>
        <v>541206</v>
      </c>
    </row>
    <row r="15" spans="1:9" ht="33" customHeight="1">
      <c r="A15" s="2">
        <v>914</v>
      </c>
      <c r="B15" s="2" t="s">
        <v>88</v>
      </c>
      <c r="C15" s="4" t="s">
        <v>89</v>
      </c>
      <c r="D15" s="23">
        <f ca="1">'Приложение 1'!C49</f>
        <v>15426062.5</v>
      </c>
    </row>
    <row r="16" spans="1:9" ht="33" customHeight="1">
      <c r="A16" s="2">
        <v>914</v>
      </c>
      <c r="B16" s="2" t="s">
        <v>90</v>
      </c>
      <c r="C16" s="4" t="s">
        <v>91</v>
      </c>
      <c r="D16" s="23">
        <f ca="1">'Приложение 2'!G113</f>
        <v>15967268.5</v>
      </c>
    </row>
  </sheetData>
  <mergeCells count="11">
    <mergeCell ref="A5:D5"/>
    <mergeCell ref="A1:D1"/>
    <mergeCell ref="A2:D2"/>
    <mergeCell ref="A3:D3"/>
    <mergeCell ref="A4:D4"/>
    <mergeCell ref="A7:D7"/>
    <mergeCell ref="A10:B10"/>
    <mergeCell ref="C10:C11"/>
    <mergeCell ref="D10:D11"/>
    <mergeCell ref="A8:D8"/>
    <mergeCell ref="A6:D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F55"/>
  <sheetViews>
    <sheetView showGridLines="0" workbookViewId="0">
      <selection activeCell="C44" sqref="C44"/>
    </sheetView>
  </sheetViews>
  <sheetFormatPr defaultRowHeight="15"/>
  <cols>
    <col min="1" max="1" width="50.7109375" style="30" customWidth="1"/>
    <col min="2" max="2" width="8.42578125" style="30" customWidth="1"/>
    <col min="3" max="3" width="24.7109375" style="30" customWidth="1"/>
    <col min="4" max="4" width="21.85546875" style="30" customWidth="1"/>
    <col min="5" max="6" width="22.5703125" style="30" customWidth="1"/>
    <col min="7" max="16384" width="9.140625" style="30"/>
  </cols>
  <sheetData>
    <row r="1" spans="1:6" ht="19.5" customHeight="1">
      <c r="A1" s="24"/>
      <c r="B1" s="25"/>
      <c r="C1" s="26"/>
      <c r="D1" s="27"/>
      <c r="E1" s="28"/>
      <c r="F1" s="29"/>
    </row>
    <row r="2" spans="1:6" ht="14.45" customHeight="1" thickBot="1">
      <c r="A2" s="91" t="s">
        <v>182</v>
      </c>
      <c r="B2" s="92"/>
      <c r="C2" s="92"/>
      <c r="D2" s="92"/>
      <c r="E2" s="31"/>
      <c r="F2" s="32" t="s">
        <v>183</v>
      </c>
    </row>
    <row r="3" spans="1:6" ht="14.45" customHeight="1">
      <c r="A3" s="33"/>
      <c r="B3" s="33"/>
      <c r="C3" s="33"/>
      <c r="D3" s="33"/>
      <c r="E3" s="34" t="s">
        <v>184</v>
      </c>
      <c r="F3" s="35" t="s">
        <v>185</v>
      </c>
    </row>
    <row r="4" spans="1:6" ht="14.45" customHeight="1">
      <c r="A4" s="93" t="s">
        <v>186</v>
      </c>
      <c r="B4" s="94"/>
      <c r="C4" s="94"/>
      <c r="D4" s="94"/>
      <c r="E4" s="34" t="s">
        <v>187</v>
      </c>
      <c r="F4" s="36" t="s">
        <v>188</v>
      </c>
    </row>
    <row r="5" spans="1:6" ht="18" customHeight="1">
      <c r="A5" s="37" t="s">
        <v>76</v>
      </c>
      <c r="B5" s="26"/>
      <c r="C5" s="26"/>
      <c r="D5" s="27"/>
      <c r="E5" s="34" t="s">
        <v>189</v>
      </c>
      <c r="F5" s="38"/>
    </row>
    <row r="6" spans="1:6" ht="22.5" customHeight="1">
      <c r="A6" s="39" t="s">
        <v>190</v>
      </c>
      <c r="B6" s="95" t="s">
        <v>77</v>
      </c>
      <c r="C6" s="95"/>
      <c r="D6" s="95"/>
      <c r="E6" s="34" t="s">
        <v>191</v>
      </c>
      <c r="F6" s="40" t="s">
        <v>192</v>
      </c>
    </row>
    <row r="7" spans="1:6" ht="15" customHeight="1">
      <c r="A7" s="39" t="s">
        <v>193</v>
      </c>
      <c r="B7" s="96" t="s">
        <v>194</v>
      </c>
      <c r="C7" s="96"/>
      <c r="D7" s="96"/>
      <c r="E7" s="34" t="s">
        <v>195</v>
      </c>
      <c r="F7" s="41"/>
    </row>
    <row r="8" spans="1:6" ht="14.45" customHeight="1">
      <c r="A8" s="37" t="s">
        <v>196</v>
      </c>
      <c r="B8" s="42"/>
      <c r="C8" s="42"/>
      <c r="D8" s="43"/>
      <c r="E8" s="34"/>
      <c r="F8" s="44"/>
    </row>
    <row r="9" spans="1:6" ht="14.45" customHeight="1" thickBot="1">
      <c r="A9" s="37" t="s">
        <v>197</v>
      </c>
      <c r="B9" s="26"/>
      <c r="C9" s="26"/>
      <c r="D9" s="27"/>
      <c r="E9" s="34" t="s">
        <v>198</v>
      </c>
      <c r="F9" s="45">
        <v>383</v>
      </c>
    </row>
    <row r="10" spans="1:6" ht="9" customHeight="1">
      <c r="A10" s="37"/>
      <c r="B10" s="37"/>
      <c r="C10" s="37"/>
      <c r="D10" s="37"/>
      <c r="E10" s="37"/>
      <c r="F10" s="46"/>
    </row>
    <row r="11" spans="1:6" ht="14.45" customHeight="1">
      <c r="A11" s="87" t="s">
        <v>199</v>
      </c>
      <c r="B11" s="88"/>
      <c r="C11" s="88"/>
      <c r="D11" s="88"/>
      <c r="E11" s="88"/>
      <c r="F11" s="88"/>
    </row>
    <row r="12" spans="1:6" ht="9" customHeight="1">
      <c r="A12" s="47"/>
      <c r="B12" s="47"/>
      <c r="C12" s="47"/>
      <c r="D12" s="47"/>
      <c r="E12" s="47"/>
      <c r="F12" s="47"/>
    </row>
    <row r="13" spans="1:6" ht="27" customHeight="1">
      <c r="A13" s="85" t="s">
        <v>200</v>
      </c>
      <c r="B13" s="85" t="s">
        <v>201</v>
      </c>
      <c r="C13" s="85" t="s">
        <v>202</v>
      </c>
      <c r="D13" s="85" t="s">
        <v>203</v>
      </c>
      <c r="E13" s="85" t="s">
        <v>204</v>
      </c>
      <c r="F13" s="89" t="s">
        <v>205</v>
      </c>
    </row>
    <row r="14" spans="1:6" ht="45" customHeight="1">
      <c r="A14" s="86"/>
      <c r="B14" s="86"/>
      <c r="C14" s="86"/>
      <c r="D14" s="86"/>
      <c r="E14" s="86"/>
      <c r="F14" s="90"/>
    </row>
    <row r="15" spans="1:6" ht="14.45" customHeight="1" thickBot="1">
      <c r="A15" s="48">
        <v>1</v>
      </c>
      <c r="B15" s="49">
        <v>2</v>
      </c>
      <c r="C15" s="49">
        <v>3</v>
      </c>
      <c r="D15" s="49">
        <v>4</v>
      </c>
      <c r="E15" s="49">
        <v>5</v>
      </c>
      <c r="F15" s="49">
        <v>6</v>
      </c>
    </row>
    <row r="16" spans="1:6" ht="25.5" customHeight="1">
      <c r="A16" s="50" t="s">
        <v>206</v>
      </c>
      <c r="B16" s="51" t="s">
        <v>207</v>
      </c>
      <c r="C16" s="51" t="s">
        <v>208</v>
      </c>
      <c r="D16" s="52">
        <v>15426062.5</v>
      </c>
      <c r="E16" s="52">
        <v>15525760.08</v>
      </c>
      <c r="F16" s="52">
        <v>12415390.27</v>
      </c>
    </row>
    <row r="17" spans="1:6" ht="63.75" customHeight="1">
      <c r="A17" s="53" t="s">
        <v>15</v>
      </c>
      <c r="B17" s="54" t="s">
        <v>207</v>
      </c>
      <c r="C17" s="54" t="s">
        <v>209</v>
      </c>
      <c r="D17" s="55">
        <v>230000</v>
      </c>
      <c r="E17" s="55">
        <v>230923.81</v>
      </c>
      <c r="F17" s="55">
        <v>-923.81</v>
      </c>
    </row>
    <row r="18" spans="1:6" ht="76.5" customHeight="1">
      <c r="A18" s="56" t="s">
        <v>17</v>
      </c>
      <c r="B18" s="54" t="s">
        <v>207</v>
      </c>
      <c r="C18" s="54" t="s">
        <v>210</v>
      </c>
      <c r="D18" s="55">
        <v>3500</v>
      </c>
      <c r="E18" s="55">
        <v>3524.94</v>
      </c>
      <c r="F18" s="55">
        <v>-24.94</v>
      </c>
    </row>
    <row r="19" spans="1:6" ht="63.75" customHeight="1">
      <c r="A19" s="53" t="s">
        <v>19</v>
      </c>
      <c r="B19" s="54" t="s">
        <v>207</v>
      </c>
      <c r="C19" s="54" t="s">
        <v>211</v>
      </c>
      <c r="D19" s="55">
        <v>475000</v>
      </c>
      <c r="E19" s="55">
        <v>475248.29</v>
      </c>
      <c r="F19" s="55">
        <v>-248.29</v>
      </c>
    </row>
    <row r="20" spans="1:6" ht="63.75" customHeight="1">
      <c r="A20" s="53" t="s">
        <v>21</v>
      </c>
      <c r="B20" s="54" t="s">
        <v>207</v>
      </c>
      <c r="C20" s="54" t="s">
        <v>212</v>
      </c>
      <c r="D20" s="55">
        <v>-34000</v>
      </c>
      <c r="E20" s="55">
        <v>-34202.81</v>
      </c>
      <c r="F20" s="55">
        <v>202.81</v>
      </c>
    </row>
    <row r="21" spans="1:6" ht="63.75" customHeight="1">
      <c r="A21" s="53" t="s">
        <v>213</v>
      </c>
      <c r="B21" s="54" t="s">
        <v>207</v>
      </c>
      <c r="C21" s="54" t="s">
        <v>214</v>
      </c>
      <c r="D21" s="55">
        <v>11600000</v>
      </c>
      <c r="E21" s="55">
        <v>0</v>
      </c>
      <c r="F21" s="55">
        <v>11600000</v>
      </c>
    </row>
    <row r="22" spans="1:6" ht="25.5" customHeight="1">
      <c r="A22" s="53" t="s">
        <v>215</v>
      </c>
      <c r="B22" s="54" t="s">
        <v>207</v>
      </c>
      <c r="C22" s="54" t="s">
        <v>216</v>
      </c>
      <c r="D22" s="55">
        <v>0</v>
      </c>
      <c r="E22" s="55">
        <v>11698813.640000001</v>
      </c>
      <c r="F22" s="55">
        <v>0</v>
      </c>
    </row>
    <row r="23" spans="1:6" ht="63.75" customHeight="1">
      <c r="A23" s="53" t="s">
        <v>213</v>
      </c>
      <c r="B23" s="54" t="s">
        <v>207</v>
      </c>
      <c r="C23" s="54" t="s">
        <v>217</v>
      </c>
      <c r="D23" s="55">
        <v>0</v>
      </c>
      <c r="E23" s="55">
        <v>675.73</v>
      </c>
      <c r="F23" s="55">
        <v>0</v>
      </c>
    </row>
    <row r="24" spans="1:6" ht="89.25" customHeight="1">
      <c r="A24" s="56" t="s">
        <v>218</v>
      </c>
      <c r="B24" s="54" t="s">
        <v>207</v>
      </c>
      <c r="C24" s="54" t="s">
        <v>219</v>
      </c>
      <c r="D24" s="55">
        <v>75</v>
      </c>
      <c r="E24" s="55">
        <v>0</v>
      </c>
      <c r="F24" s="55">
        <v>75</v>
      </c>
    </row>
    <row r="25" spans="1:6" ht="89.25" customHeight="1">
      <c r="A25" s="56" t="s">
        <v>218</v>
      </c>
      <c r="B25" s="54" t="s">
        <v>207</v>
      </c>
      <c r="C25" s="54" t="s">
        <v>220</v>
      </c>
      <c r="D25" s="55">
        <v>0</v>
      </c>
      <c r="E25" s="55">
        <v>74.3</v>
      </c>
      <c r="F25" s="55">
        <v>0</v>
      </c>
    </row>
    <row r="26" spans="1:6" ht="38.25" customHeight="1">
      <c r="A26" s="53" t="s">
        <v>221</v>
      </c>
      <c r="B26" s="54" t="s">
        <v>207</v>
      </c>
      <c r="C26" s="54" t="s">
        <v>222</v>
      </c>
      <c r="D26" s="55">
        <v>0</v>
      </c>
      <c r="E26" s="55">
        <v>-279.45</v>
      </c>
      <c r="F26" s="55">
        <v>0</v>
      </c>
    </row>
    <row r="27" spans="1:6" ht="15" customHeight="1">
      <c r="A27" s="53" t="s">
        <v>70</v>
      </c>
      <c r="B27" s="54" t="s">
        <v>207</v>
      </c>
      <c r="C27" s="54" t="s">
        <v>223</v>
      </c>
      <c r="D27" s="55">
        <v>4300</v>
      </c>
      <c r="E27" s="55">
        <v>0</v>
      </c>
      <c r="F27" s="55">
        <v>4300</v>
      </c>
    </row>
    <row r="28" spans="1:6" ht="15" customHeight="1">
      <c r="A28" s="53" t="s">
        <v>224</v>
      </c>
      <c r="B28" s="54" t="s">
        <v>207</v>
      </c>
      <c r="C28" s="54" t="s">
        <v>224</v>
      </c>
      <c r="D28" s="55">
        <v>0</v>
      </c>
      <c r="E28" s="55">
        <v>4309.5</v>
      </c>
      <c r="F28" s="55">
        <v>0</v>
      </c>
    </row>
    <row r="29" spans="1:6" ht="15" customHeight="1">
      <c r="A29" s="53" t="s">
        <v>70</v>
      </c>
      <c r="B29" s="54" t="s">
        <v>207</v>
      </c>
      <c r="C29" s="54" t="s">
        <v>225</v>
      </c>
      <c r="D29" s="55">
        <v>0</v>
      </c>
      <c r="E29" s="55">
        <v>39.86</v>
      </c>
      <c r="F29" s="55">
        <v>0</v>
      </c>
    </row>
    <row r="30" spans="1:6" ht="25.5" customHeight="1">
      <c r="A30" s="53" t="s">
        <v>226</v>
      </c>
      <c r="B30" s="54" t="s">
        <v>207</v>
      </c>
      <c r="C30" s="54" t="s">
        <v>227</v>
      </c>
      <c r="D30" s="55">
        <v>0</v>
      </c>
      <c r="E30" s="55">
        <v>-558</v>
      </c>
      <c r="F30" s="55">
        <v>0</v>
      </c>
    </row>
    <row r="31" spans="1:6" ht="38.25" customHeight="1">
      <c r="A31" s="53" t="s">
        <v>228</v>
      </c>
      <c r="B31" s="54" t="s">
        <v>207</v>
      </c>
      <c r="C31" s="54" t="s">
        <v>229</v>
      </c>
      <c r="D31" s="55">
        <v>27900</v>
      </c>
      <c r="E31" s="55">
        <v>0</v>
      </c>
      <c r="F31" s="55">
        <v>27900</v>
      </c>
    </row>
    <row r="32" spans="1:6" ht="15" customHeight="1">
      <c r="A32" s="53" t="s">
        <v>230</v>
      </c>
      <c r="B32" s="54" t="s">
        <v>207</v>
      </c>
      <c r="C32" s="54" t="s">
        <v>231</v>
      </c>
      <c r="D32" s="55">
        <v>0</v>
      </c>
      <c r="E32" s="55">
        <v>27284.93</v>
      </c>
      <c r="F32" s="55">
        <v>0</v>
      </c>
    </row>
    <row r="33" spans="1:6" ht="15" customHeight="1">
      <c r="A33" s="53" t="s">
        <v>232</v>
      </c>
      <c r="B33" s="54" t="s">
        <v>207</v>
      </c>
      <c r="C33" s="54" t="s">
        <v>232</v>
      </c>
      <c r="D33" s="55">
        <v>0</v>
      </c>
      <c r="E33" s="55">
        <v>680.89</v>
      </c>
      <c r="F33" s="55">
        <v>0</v>
      </c>
    </row>
    <row r="34" spans="1:6" ht="25.5" customHeight="1">
      <c r="A34" s="53" t="s">
        <v>34</v>
      </c>
      <c r="B34" s="54" t="s">
        <v>207</v>
      </c>
      <c r="C34" s="54" t="s">
        <v>233</v>
      </c>
      <c r="D34" s="55">
        <v>177600</v>
      </c>
      <c r="E34" s="55">
        <v>0</v>
      </c>
      <c r="F34" s="55">
        <v>177600</v>
      </c>
    </row>
    <row r="35" spans="1:6" ht="15" customHeight="1">
      <c r="A35" s="53" t="s">
        <v>234</v>
      </c>
      <c r="B35" s="54" t="s">
        <v>207</v>
      </c>
      <c r="C35" s="54" t="s">
        <v>234</v>
      </c>
      <c r="D35" s="55">
        <v>0</v>
      </c>
      <c r="E35" s="55">
        <v>171384.42</v>
      </c>
      <c r="F35" s="55">
        <v>0</v>
      </c>
    </row>
    <row r="36" spans="1:6" ht="15" customHeight="1">
      <c r="A36" s="53" t="s">
        <v>235</v>
      </c>
      <c r="B36" s="54" t="s">
        <v>207</v>
      </c>
      <c r="C36" s="54" t="s">
        <v>235</v>
      </c>
      <c r="D36" s="55">
        <v>0</v>
      </c>
      <c r="E36" s="55">
        <v>3836.67</v>
      </c>
      <c r="F36" s="55">
        <v>0</v>
      </c>
    </row>
    <row r="37" spans="1:6" ht="25.5" customHeight="1">
      <c r="A37" s="53" t="s">
        <v>34</v>
      </c>
      <c r="B37" s="54" t="s">
        <v>207</v>
      </c>
      <c r="C37" s="54" t="s">
        <v>236</v>
      </c>
      <c r="D37" s="55">
        <v>0</v>
      </c>
      <c r="E37" s="55">
        <v>2433</v>
      </c>
      <c r="F37" s="55">
        <v>0</v>
      </c>
    </row>
    <row r="38" spans="1:6" ht="25.5" customHeight="1">
      <c r="A38" s="53" t="s">
        <v>36</v>
      </c>
      <c r="B38" s="54" t="s">
        <v>207</v>
      </c>
      <c r="C38" s="54" t="s">
        <v>237</v>
      </c>
      <c r="D38" s="55">
        <v>603000</v>
      </c>
      <c r="E38" s="55">
        <v>0</v>
      </c>
      <c r="F38" s="55">
        <v>603000</v>
      </c>
    </row>
    <row r="39" spans="1:6" ht="15" customHeight="1">
      <c r="A39" s="53" t="s">
        <v>238</v>
      </c>
      <c r="B39" s="54" t="s">
        <v>207</v>
      </c>
      <c r="C39" s="54" t="s">
        <v>238</v>
      </c>
      <c r="D39" s="55">
        <v>0</v>
      </c>
      <c r="E39" s="55">
        <v>600901.1</v>
      </c>
      <c r="F39" s="55">
        <v>0</v>
      </c>
    </row>
    <row r="40" spans="1:6" ht="15" customHeight="1">
      <c r="A40" s="53" t="s">
        <v>239</v>
      </c>
      <c r="B40" s="54" t="s">
        <v>207</v>
      </c>
      <c r="C40" s="54" t="s">
        <v>239</v>
      </c>
      <c r="D40" s="55">
        <v>0</v>
      </c>
      <c r="E40" s="55">
        <v>2461.2600000000002</v>
      </c>
      <c r="F40" s="55">
        <v>0</v>
      </c>
    </row>
    <row r="41" spans="1:6" ht="63.75" customHeight="1">
      <c r="A41" s="53" t="s">
        <v>78</v>
      </c>
      <c r="B41" s="54" t="s">
        <v>207</v>
      </c>
      <c r="C41" s="54" t="s">
        <v>240</v>
      </c>
      <c r="D41" s="55">
        <v>7000</v>
      </c>
      <c r="E41" s="55">
        <v>4000</v>
      </c>
      <c r="F41" s="55">
        <v>3000</v>
      </c>
    </row>
    <row r="42" spans="1:6" ht="63.75" customHeight="1">
      <c r="A42" s="53" t="s">
        <v>78</v>
      </c>
      <c r="B42" s="54" t="s">
        <v>207</v>
      </c>
      <c r="C42" s="54" t="s">
        <v>241</v>
      </c>
      <c r="D42" s="55">
        <v>0</v>
      </c>
      <c r="E42" s="55">
        <v>3000</v>
      </c>
      <c r="F42" s="55">
        <v>0</v>
      </c>
    </row>
    <row r="43" spans="1:6" ht="51" customHeight="1">
      <c r="A43" s="53" t="s">
        <v>69</v>
      </c>
      <c r="B43" s="54" t="s">
        <v>207</v>
      </c>
      <c r="C43" s="54" t="s">
        <v>242</v>
      </c>
      <c r="D43" s="55">
        <v>161100</v>
      </c>
      <c r="E43" s="55">
        <v>161168</v>
      </c>
      <c r="F43" s="55">
        <v>-68</v>
      </c>
    </row>
    <row r="44" spans="1:6" ht="15" customHeight="1">
      <c r="A44" s="53" t="s">
        <v>68</v>
      </c>
      <c r="B44" s="54" t="s">
        <v>207</v>
      </c>
      <c r="C44" s="54" t="s">
        <v>243</v>
      </c>
      <c r="D44" s="55">
        <v>0</v>
      </c>
      <c r="E44" s="55">
        <v>30</v>
      </c>
      <c r="F44" s="55">
        <v>0</v>
      </c>
    </row>
    <row r="45" spans="1:6" ht="25.5" customHeight="1">
      <c r="A45" s="53" t="s">
        <v>50</v>
      </c>
      <c r="B45" s="54" t="s">
        <v>207</v>
      </c>
      <c r="C45" s="54" t="s">
        <v>244</v>
      </c>
      <c r="D45" s="55">
        <v>1955400</v>
      </c>
      <c r="E45" s="55">
        <v>1955400</v>
      </c>
      <c r="F45" s="55">
        <v>0</v>
      </c>
    </row>
    <row r="46" spans="1:6" ht="25.5" customHeight="1">
      <c r="A46" s="53" t="s">
        <v>173</v>
      </c>
      <c r="B46" s="54" t="s">
        <v>207</v>
      </c>
      <c r="C46" s="54" t="s">
        <v>245</v>
      </c>
      <c r="D46" s="55">
        <v>4961</v>
      </c>
      <c r="E46" s="55">
        <v>4961</v>
      </c>
      <c r="F46" s="55">
        <v>0</v>
      </c>
    </row>
    <row r="47" spans="1:6" ht="15" customHeight="1">
      <c r="A47" s="53" t="s">
        <v>56</v>
      </c>
      <c r="B47" s="54" t="s">
        <v>207</v>
      </c>
      <c r="C47" s="54" t="s">
        <v>246</v>
      </c>
      <c r="D47" s="55">
        <v>94847</v>
      </c>
      <c r="E47" s="55">
        <v>94847</v>
      </c>
      <c r="F47" s="55">
        <v>0</v>
      </c>
    </row>
    <row r="48" spans="1:6" ht="38.25" customHeight="1">
      <c r="A48" s="53" t="s">
        <v>52</v>
      </c>
      <c r="B48" s="54" t="s">
        <v>207</v>
      </c>
      <c r="C48" s="54" t="s">
        <v>247</v>
      </c>
      <c r="D48" s="55">
        <v>797.5</v>
      </c>
      <c r="E48" s="55">
        <v>220</v>
      </c>
      <c r="F48" s="55">
        <v>577.5</v>
      </c>
    </row>
    <row r="49" spans="1:6" ht="38.25" customHeight="1">
      <c r="A49" s="53" t="s">
        <v>54</v>
      </c>
      <c r="B49" s="54" t="s">
        <v>207</v>
      </c>
      <c r="C49" s="54" t="s">
        <v>248</v>
      </c>
      <c r="D49" s="55">
        <v>60600</v>
      </c>
      <c r="E49" s="55">
        <v>60600</v>
      </c>
      <c r="F49" s="55">
        <v>0</v>
      </c>
    </row>
    <row r="50" spans="1:6" ht="63.75" customHeight="1">
      <c r="A50" s="53" t="s">
        <v>58</v>
      </c>
      <c r="B50" s="54" t="s">
        <v>207</v>
      </c>
      <c r="C50" s="54" t="s">
        <v>249</v>
      </c>
      <c r="D50" s="55">
        <v>341032</v>
      </c>
      <c r="E50" s="55">
        <v>341032</v>
      </c>
      <c r="F50" s="55">
        <v>0</v>
      </c>
    </row>
    <row r="51" spans="1:6" ht="38.25" customHeight="1">
      <c r="A51" s="53" t="s">
        <v>60</v>
      </c>
      <c r="B51" s="54" t="s">
        <v>207</v>
      </c>
      <c r="C51" s="54" t="s">
        <v>250</v>
      </c>
      <c r="D51" s="55">
        <v>800</v>
      </c>
      <c r="E51" s="55">
        <v>800</v>
      </c>
      <c r="F51" s="55">
        <v>0</v>
      </c>
    </row>
    <row r="52" spans="1:6" ht="51" customHeight="1">
      <c r="A52" s="53" t="s">
        <v>62</v>
      </c>
      <c r="B52" s="54" t="s">
        <v>207</v>
      </c>
      <c r="C52" s="54" t="s">
        <v>251</v>
      </c>
      <c r="D52" s="55">
        <v>50000</v>
      </c>
      <c r="E52" s="55">
        <v>50000</v>
      </c>
      <c r="F52" s="55">
        <v>0</v>
      </c>
    </row>
    <row r="53" spans="1:6" ht="38.25" customHeight="1">
      <c r="A53" s="53" t="s">
        <v>174</v>
      </c>
      <c r="B53" s="54" t="s">
        <v>207</v>
      </c>
      <c r="C53" s="54" t="s">
        <v>252</v>
      </c>
      <c r="D53" s="55">
        <v>-337850</v>
      </c>
      <c r="E53" s="55">
        <v>-337850</v>
      </c>
      <c r="F53" s="55">
        <v>0</v>
      </c>
    </row>
    <row r="54" spans="1:6" ht="9" customHeight="1">
      <c r="A54" s="57"/>
      <c r="B54" s="57"/>
      <c r="C54" s="57"/>
      <c r="D54" s="57"/>
      <c r="E54" s="57"/>
      <c r="F54" s="57"/>
    </row>
    <row r="55" spans="1:6" ht="51" customHeight="1">
      <c r="A55" s="84" t="s">
        <v>253</v>
      </c>
      <c r="B55" s="84"/>
      <c r="C55" s="84"/>
      <c r="D55" s="84"/>
      <c r="E55" s="84"/>
      <c r="F55" s="84"/>
    </row>
  </sheetData>
  <mergeCells count="12">
    <mergeCell ref="A2:D2"/>
    <mergeCell ref="A4:D4"/>
    <mergeCell ref="B6:D6"/>
    <mergeCell ref="B7:D7"/>
    <mergeCell ref="A55:F55"/>
    <mergeCell ref="A13:A14"/>
    <mergeCell ref="B13:B14"/>
    <mergeCell ref="A11:F11"/>
    <mergeCell ref="C13:C14"/>
    <mergeCell ref="D13:D14"/>
    <mergeCell ref="E13:E14"/>
    <mergeCell ref="F13:F14"/>
  </mergeCells>
  <phoneticPr fontId="0" type="noConversion"/>
  <pageMargins left="0.78750002384185791" right="0.59027779102325439" top="0.59027779102325439" bottom="0.59027779102325439" header="0.39375001192092896" footer="0.51180553436279297"/>
  <pageSetup paperSize="9" scale="58" fitToHeight="1000" orientation="portrait" errors="blank" r:id="rId1"/>
  <headerFooter>
    <oddFooter>&amp;L&amp;D</oddFooter>
    <evenFooter>&amp;L&amp;D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F61"/>
  <sheetViews>
    <sheetView showGridLines="0" workbookViewId="0">
      <selection activeCell="A25" activeCellId="2" sqref="A18 A24 A25"/>
    </sheetView>
  </sheetViews>
  <sheetFormatPr defaultRowHeight="15"/>
  <cols>
    <col min="1" max="1" width="50.7109375" style="30" customWidth="1"/>
    <col min="2" max="2" width="8.42578125" style="30" customWidth="1"/>
    <col min="3" max="3" width="24.7109375" style="30" customWidth="1"/>
    <col min="4" max="4" width="21.85546875" style="30" customWidth="1"/>
    <col min="5" max="6" width="22.5703125" style="30" customWidth="1"/>
    <col min="7" max="16384" width="9.140625" style="30"/>
  </cols>
  <sheetData>
    <row r="1" spans="1:6" ht="14.45" customHeight="1">
      <c r="A1" s="87" t="s">
        <v>254</v>
      </c>
      <c r="B1" s="88"/>
      <c r="C1" s="88"/>
      <c r="D1" s="88"/>
      <c r="E1" s="88"/>
      <c r="F1" s="88"/>
    </row>
    <row r="2" spans="1:6" ht="9" customHeight="1">
      <c r="A2" s="47"/>
      <c r="B2" s="47"/>
      <c r="C2" s="47"/>
      <c r="D2" s="47"/>
      <c r="E2" s="47"/>
      <c r="F2" s="58" t="s">
        <v>255</v>
      </c>
    </row>
    <row r="3" spans="1:6" ht="27" customHeight="1">
      <c r="A3" s="97" t="s">
        <v>200</v>
      </c>
      <c r="B3" s="85" t="s">
        <v>201</v>
      </c>
      <c r="C3" s="85" t="s">
        <v>256</v>
      </c>
      <c r="D3" s="85" t="s">
        <v>203</v>
      </c>
      <c r="E3" s="85" t="s">
        <v>204</v>
      </c>
      <c r="F3" s="89" t="s">
        <v>205</v>
      </c>
    </row>
    <row r="4" spans="1:6" ht="45" customHeight="1">
      <c r="A4" s="98"/>
      <c r="B4" s="86"/>
      <c r="C4" s="86"/>
      <c r="D4" s="86"/>
      <c r="E4" s="86"/>
      <c r="F4" s="90"/>
    </row>
    <row r="5" spans="1:6" ht="14.45" customHeight="1" thickBot="1">
      <c r="A5" s="48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</row>
    <row r="6" spans="1:6" ht="25.5" customHeight="1">
      <c r="A6" s="50" t="s">
        <v>257</v>
      </c>
      <c r="B6" s="51" t="s">
        <v>258</v>
      </c>
      <c r="C6" s="51" t="s">
        <v>208</v>
      </c>
      <c r="D6" s="52">
        <v>15967268.5</v>
      </c>
      <c r="E6" s="52">
        <v>14673048.18</v>
      </c>
      <c r="F6" s="52">
        <v>1294220.32</v>
      </c>
    </row>
    <row r="7" spans="1:6" ht="15" customHeight="1">
      <c r="A7" s="53" t="s">
        <v>259</v>
      </c>
      <c r="B7" s="54" t="s">
        <v>258</v>
      </c>
      <c r="C7" s="54" t="s">
        <v>260</v>
      </c>
      <c r="D7" s="55">
        <v>454515.39</v>
      </c>
      <c r="E7" s="55">
        <v>454515.39</v>
      </c>
      <c r="F7" s="55">
        <v>0</v>
      </c>
    </row>
    <row r="8" spans="1:6" ht="38.25" customHeight="1">
      <c r="A8" s="53" t="s">
        <v>261</v>
      </c>
      <c r="B8" s="54" t="s">
        <v>258</v>
      </c>
      <c r="C8" s="54" t="s">
        <v>262</v>
      </c>
      <c r="D8" s="55">
        <v>169971.1</v>
      </c>
      <c r="E8" s="55">
        <v>169971.1</v>
      </c>
      <c r="F8" s="55">
        <v>0</v>
      </c>
    </row>
    <row r="9" spans="1:6" ht="15" customHeight="1">
      <c r="A9" s="53" t="s">
        <v>259</v>
      </c>
      <c r="B9" s="54" t="s">
        <v>258</v>
      </c>
      <c r="C9" s="54" t="s">
        <v>263</v>
      </c>
      <c r="D9" s="55">
        <v>2307994.84</v>
      </c>
      <c r="E9" s="55">
        <v>2307994.84</v>
      </c>
      <c r="F9" s="55">
        <v>0</v>
      </c>
    </row>
    <row r="10" spans="1:6" ht="38.25" customHeight="1">
      <c r="A10" s="53" t="s">
        <v>261</v>
      </c>
      <c r="B10" s="54" t="s">
        <v>258</v>
      </c>
      <c r="C10" s="54" t="s">
        <v>264</v>
      </c>
      <c r="D10" s="55">
        <v>693254.47</v>
      </c>
      <c r="E10" s="55">
        <v>655415.31999999995</v>
      </c>
      <c r="F10" s="55">
        <v>37839.15</v>
      </c>
    </row>
    <row r="11" spans="1:6" ht="25.5" customHeight="1">
      <c r="A11" s="53" t="s">
        <v>265</v>
      </c>
      <c r="B11" s="54" t="s">
        <v>258</v>
      </c>
      <c r="C11" s="54" t="s">
        <v>266</v>
      </c>
      <c r="D11" s="55">
        <v>28097.15</v>
      </c>
      <c r="E11" s="55">
        <v>28097.15</v>
      </c>
      <c r="F11" s="55">
        <v>0</v>
      </c>
    </row>
    <row r="12" spans="1:6" ht="25.5" customHeight="1">
      <c r="A12" s="53" t="s">
        <v>267</v>
      </c>
      <c r="B12" s="54" t="s">
        <v>258</v>
      </c>
      <c r="C12" s="54" t="s">
        <v>268</v>
      </c>
      <c r="D12" s="55">
        <v>359175.78</v>
      </c>
      <c r="E12" s="55">
        <v>341409.68</v>
      </c>
      <c r="F12" s="55">
        <v>17766.099999999999</v>
      </c>
    </row>
    <row r="13" spans="1:6" ht="25.5" customHeight="1">
      <c r="A13" s="53" t="s">
        <v>269</v>
      </c>
      <c r="B13" s="54" t="s">
        <v>258</v>
      </c>
      <c r="C13" s="54" t="s">
        <v>270</v>
      </c>
      <c r="D13" s="55">
        <v>41264.199999999997</v>
      </c>
      <c r="E13" s="55">
        <v>41264.199999999997</v>
      </c>
      <c r="F13" s="55">
        <v>0</v>
      </c>
    </row>
    <row r="14" spans="1:6" ht="15" customHeight="1">
      <c r="A14" s="53" t="s">
        <v>271</v>
      </c>
      <c r="B14" s="54" t="s">
        <v>258</v>
      </c>
      <c r="C14" s="54" t="s">
        <v>272</v>
      </c>
      <c r="D14" s="55">
        <v>900</v>
      </c>
      <c r="E14" s="55">
        <v>610</v>
      </c>
      <c r="F14" s="55">
        <v>290</v>
      </c>
    </row>
    <row r="15" spans="1:6" ht="15" customHeight="1">
      <c r="A15" s="53" t="s">
        <v>273</v>
      </c>
      <c r="B15" s="54" t="s">
        <v>258</v>
      </c>
      <c r="C15" s="54" t="s">
        <v>274</v>
      </c>
      <c r="D15" s="55">
        <v>7084</v>
      </c>
      <c r="E15" s="55">
        <v>6253.11</v>
      </c>
      <c r="F15" s="55">
        <v>830.89</v>
      </c>
    </row>
    <row r="16" spans="1:6" ht="15" customHeight="1">
      <c r="A16" s="53" t="s">
        <v>275</v>
      </c>
      <c r="B16" s="54" t="s">
        <v>258</v>
      </c>
      <c r="C16" s="54" t="s">
        <v>276</v>
      </c>
      <c r="D16" s="55">
        <v>3016</v>
      </c>
      <c r="E16" s="55">
        <v>3016</v>
      </c>
      <c r="F16" s="55">
        <v>0</v>
      </c>
    </row>
    <row r="17" spans="1:6" ht="15" customHeight="1">
      <c r="A17" s="53" t="s">
        <v>277</v>
      </c>
      <c r="B17" s="54" t="s">
        <v>258</v>
      </c>
      <c r="C17" s="54" t="s">
        <v>278</v>
      </c>
      <c r="D17" s="55">
        <v>43995.42</v>
      </c>
      <c r="E17" s="55">
        <v>43995.42</v>
      </c>
      <c r="F17" s="55">
        <v>0</v>
      </c>
    </row>
    <row r="18" spans="1:6" ht="15" customHeight="1">
      <c r="A18" s="53" t="s">
        <v>277</v>
      </c>
      <c r="B18" s="54" t="s">
        <v>258</v>
      </c>
      <c r="C18" s="54" t="s">
        <v>279</v>
      </c>
      <c r="D18" s="55">
        <v>23477.39</v>
      </c>
      <c r="E18" s="55">
        <v>23477.39</v>
      </c>
      <c r="F18" s="55">
        <v>0</v>
      </c>
    </row>
    <row r="19" spans="1:6" ht="15" customHeight="1">
      <c r="A19" s="53" t="s">
        <v>277</v>
      </c>
      <c r="B19" s="54" t="s">
        <v>258</v>
      </c>
      <c r="C19" s="54" t="s">
        <v>280</v>
      </c>
      <c r="D19" s="55">
        <v>39501.26</v>
      </c>
      <c r="E19" s="55">
        <v>39501.26</v>
      </c>
      <c r="F19" s="55">
        <v>0</v>
      </c>
    </row>
    <row r="20" spans="1:6" ht="25.5" customHeight="1">
      <c r="A20" s="53" t="s">
        <v>267</v>
      </c>
      <c r="B20" s="54" t="s">
        <v>258</v>
      </c>
      <c r="C20" s="54" t="s">
        <v>281</v>
      </c>
      <c r="D20" s="55">
        <v>797.5</v>
      </c>
      <c r="E20" s="55">
        <v>220</v>
      </c>
      <c r="F20" s="55">
        <v>577.5</v>
      </c>
    </row>
    <row r="21" spans="1:6" ht="15" customHeight="1">
      <c r="A21" s="53" t="s">
        <v>277</v>
      </c>
      <c r="B21" s="54" t="s">
        <v>258</v>
      </c>
      <c r="C21" s="54" t="s">
        <v>282</v>
      </c>
      <c r="D21" s="55">
        <v>13496</v>
      </c>
      <c r="E21" s="55">
        <v>13496</v>
      </c>
      <c r="F21" s="55">
        <v>0</v>
      </c>
    </row>
    <row r="22" spans="1:6" ht="15" customHeight="1">
      <c r="A22" s="53" t="s">
        <v>283</v>
      </c>
      <c r="B22" s="54" t="s">
        <v>258</v>
      </c>
      <c r="C22" s="54" t="s">
        <v>284</v>
      </c>
      <c r="D22" s="55">
        <v>267500</v>
      </c>
      <c r="E22" s="55">
        <v>0</v>
      </c>
      <c r="F22" s="55">
        <v>267500</v>
      </c>
    </row>
    <row r="23" spans="1:6" ht="25.5" customHeight="1">
      <c r="A23" s="53" t="s">
        <v>267</v>
      </c>
      <c r="B23" s="54" t="s">
        <v>258</v>
      </c>
      <c r="C23" s="54" t="s">
        <v>285</v>
      </c>
      <c r="D23" s="55">
        <v>2000</v>
      </c>
      <c r="E23" s="55">
        <v>1990.09</v>
      </c>
      <c r="F23" s="55">
        <v>9.91</v>
      </c>
    </row>
    <row r="24" spans="1:6" ht="25.5" customHeight="1">
      <c r="A24" s="53" t="s">
        <v>267</v>
      </c>
      <c r="B24" s="54" t="s">
        <v>258</v>
      </c>
      <c r="C24" s="54" t="s">
        <v>286</v>
      </c>
      <c r="D24" s="55">
        <v>13000</v>
      </c>
      <c r="E24" s="55">
        <v>13000</v>
      </c>
      <c r="F24" s="55">
        <v>0</v>
      </c>
    </row>
    <row r="25" spans="1:6" ht="15" customHeight="1">
      <c r="A25" s="53" t="s">
        <v>287</v>
      </c>
      <c r="B25" s="54" t="s">
        <v>258</v>
      </c>
      <c r="C25" s="54" t="s">
        <v>288</v>
      </c>
      <c r="D25" s="55">
        <v>50000</v>
      </c>
      <c r="E25" s="55">
        <v>50000</v>
      </c>
      <c r="F25" s="55">
        <v>0</v>
      </c>
    </row>
    <row r="26" spans="1:6" ht="15" customHeight="1">
      <c r="A26" s="53" t="s">
        <v>259</v>
      </c>
      <c r="B26" s="54" t="s">
        <v>258</v>
      </c>
      <c r="C26" s="54" t="s">
        <v>289</v>
      </c>
      <c r="D26" s="55">
        <v>44811.8</v>
      </c>
      <c r="E26" s="55">
        <v>44811.8</v>
      </c>
      <c r="F26" s="55">
        <v>0</v>
      </c>
    </row>
    <row r="27" spans="1:6" ht="38.25" customHeight="1">
      <c r="A27" s="53" t="s">
        <v>261</v>
      </c>
      <c r="B27" s="54" t="s">
        <v>258</v>
      </c>
      <c r="C27" s="54" t="s">
        <v>290</v>
      </c>
      <c r="D27" s="55">
        <v>13533.2</v>
      </c>
      <c r="E27" s="55">
        <v>13533.2</v>
      </c>
      <c r="F27" s="55">
        <v>0</v>
      </c>
    </row>
    <row r="28" spans="1:6" ht="25.5" customHeight="1">
      <c r="A28" s="53" t="s">
        <v>267</v>
      </c>
      <c r="B28" s="54" t="s">
        <v>258</v>
      </c>
      <c r="C28" s="54" t="s">
        <v>291</v>
      </c>
      <c r="D28" s="55">
        <v>2255</v>
      </c>
      <c r="E28" s="55">
        <v>2255</v>
      </c>
      <c r="F28" s="55">
        <v>0</v>
      </c>
    </row>
    <row r="29" spans="1:6" ht="25.5" customHeight="1">
      <c r="A29" s="53" t="s">
        <v>267</v>
      </c>
      <c r="B29" s="54" t="s">
        <v>258</v>
      </c>
      <c r="C29" s="54" t="s">
        <v>292</v>
      </c>
      <c r="D29" s="55">
        <v>260000</v>
      </c>
      <c r="E29" s="55">
        <v>249777.89</v>
      </c>
      <c r="F29" s="55">
        <v>10222.11</v>
      </c>
    </row>
    <row r="30" spans="1:6" ht="25.5" customHeight="1">
      <c r="A30" s="53" t="s">
        <v>267</v>
      </c>
      <c r="B30" s="54" t="s">
        <v>258</v>
      </c>
      <c r="C30" s="54" t="s">
        <v>293</v>
      </c>
      <c r="D30" s="55">
        <v>3275000</v>
      </c>
      <c r="E30" s="55">
        <v>2864368.55</v>
      </c>
      <c r="F30" s="55">
        <v>410631.45</v>
      </c>
    </row>
    <row r="31" spans="1:6" ht="25.5" customHeight="1">
      <c r="A31" s="53" t="s">
        <v>267</v>
      </c>
      <c r="B31" s="54" t="s">
        <v>258</v>
      </c>
      <c r="C31" s="54" t="s">
        <v>294</v>
      </c>
      <c r="D31" s="55">
        <v>363921</v>
      </c>
      <c r="E31" s="55">
        <v>294538.82</v>
      </c>
      <c r="F31" s="55">
        <v>69382.179999999993</v>
      </c>
    </row>
    <row r="32" spans="1:6" ht="25.5" customHeight="1">
      <c r="A32" s="53" t="s">
        <v>267</v>
      </c>
      <c r="B32" s="54" t="s">
        <v>258</v>
      </c>
      <c r="C32" s="54" t="s">
        <v>295</v>
      </c>
      <c r="D32" s="55">
        <v>75000</v>
      </c>
      <c r="E32" s="55">
        <v>72000</v>
      </c>
      <c r="F32" s="55">
        <v>3000</v>
      </c>
    </row>
    <row r="33" spans="1:6" ht="25.5" customHeight="1">
      <c r="A33" s="53" t="s">
        <v>267</v>
      </c>
      <c r="B33" s="54" t="s">
        <v>258</v>
      </c>
      <c r="C33" s="54" t="s">
        <v>296</v>
      </c>
      <c r="D33" s="55">
        <v>12000</v>
      </c>
      <c r="E33" s="55">
        <v>12000</v>
      </c>
      <c r="F33" s="55">
        <v>0</v>
      </c>
    </row>
    <row r="34" spans="1:6" ht="25.5" customHeight="1">
      <c r="A34" s="53" t="s">
        <v>267</v>
      </c>
      <c r="B34" s="54" t="s">
        <v>258</v>
      </c>
      <c r="C34" s="54" t="s">
        <v>297</v>
      </c>
      <c r="D34" s="55">
        <v>90000</v>
      </c>
      <c r="E34" s="55">
        <v>86498.57</v>
      </c>
      <c r="F34" s="55">
        <v>3501.43</v>
      </c>
    </row>
    <row r="35" spans="1:6" ht="25.5" customHeight="1">
      <c r="A35" s="53" t="s">
        <v>267</v>
      </c>
      <c r="B35" s="54" t="s">
        <v>258</v>
      </c>
      <c r="C35" s="54" t="s">
        <v>298</v>
      </c>
      <c r="D35" s="55">
        <v>1315699</v>
      </c>
      <c r="E35" s="55">
        <v>1193562.6499999999</v>
      </c>
      <c r="F35" s="55">
        <v>122136.35</v>
      </c>
    </row>
    <row r="36" spans="1:6" ht="25.5" customHeight="1">
      <c r="A36" s="53" t="s">
        <v>267</v>
      </c>
      <c r="B36" s="54" t="s">
        <v>258</v>
      </c>
      <c r="C36" s="54" t="s">
        <v>299</v>
      </c>
      <c r="D36" s="55">
        <v>630000</v>
      </c>
      <c r="E36" s="55">
        <v>523975.17</v>
      </c>
      <c r="F36" s="55">
        <v>106024.83</v>
      </c>
    </row>
    <row r="37" spans="1:6" ht="25.5" customHeight="1">
      <c r="A37" s="53" t="s">
        <v>267</v>
      </c>
      <c r="B37" s="54" t="s">
        <v>258</v>
      </c>
      <c r="C37" s="54" t="s">
        <v>300</v>
      </c>
      <c r="D37" s="55">
        <v>984961</v>
      </c>
      <c r="E37" s="55">
        <v>982914.11</v>
      </c>
      <c r="F37" s="55">
        <v>2046.89</v>
      </c>
    </row>
    <row r="38" spans="1:6" ht="15" customHeight="1">
      <c r="A38" s="53" t="s">
        <v>301</v>
      </c>
      <c r="B38" s="54" t="s">
        <v>258</v>
      </c>
      <c r="C38" s="54" t="s">
        <v>302</v>
      </c>
      <c r="D38" s="55">
        <v>38400</v>
      </c>
      <c r="E38" s="55">
        <v>37416</v>
      </c>
      <c r="F38" s="55">
        <v>984</v>
      </c>
    </row>
    <row r="39" spans="1:6" ht="15" customHeight="1">
      <c r="A39" s="53" t="s">
        <v>277</v>
      </c>
      <c r="B39" s="54" t="s">
        <v>258</v>
      </c>
      <c r="C39" s="54" t="s">
        <v>303</v>
      </c>
      <c r="D39" s="55">
        <v>79000</v>
      </c>
      <c r="E39" s="55">
        <v>79000</v>
      </c>
      <c r="F39" s="55">
        <v>0</v>
      </c>
    </row>
    <row r="40" spans="1:6" ht="25.5" customHeight="1">
      <c r="A40" s="53" t="s">
        <v>267</v>
      </c>
      <c r="B40" s="54" t="s">
        <v>258</v>
      </c>
      <c r="C40" s="54" t="s">
        <v>304</v>
      </c>
      <c r="D40" s="55">
        <v>10000</v>
      </c>
      <c r="E40" s="55">
        <v>9684</v>
      </c>
      <c r="F40" s="55">
        <v>316</v>
      </c>
    </row>
    <row r="41" spans="1:6" ht="15" customHeight="1">
      <c r="A41" s="53" t="s">
        <v>305</v>
      </c>
      <c r="B41" s="54" t="s">
        <v>258</v>
      </c>
      <c r="C41" s="54" t="s">
        <v>306</v>
      </c>
      <c r="D41" s="55">
        <v>1036110.6</v>
      </c>
      <c r="E41" s="55">
        <v>947099.31</v>
      </c>
      <c r="F41" s="55">
        <v>89011.29</v>
      </c>
    </row>
    <row r="42" spans="1:6" ht="25.5" customHeight="1">
      <c r="A42" s="53" t="s">
        <v>307</v>
      </c>
      <c r="B42" s="54" t="s">
        <v>258</v>
      </c>
      <c r="C42" s="54" t="s">
        <v>308</v>
      </c>
      <c r="D42" s="55">
        <v>1000</v>
      </c>
      <c r="E42" s="55">
        <v>0</v>
      </c>
      <c r="F42" s="55">
        <v>1000</v>
      </c>
    </row>
    <row r="43" spans="1:6" ht="38.25" customHeight="1">
      <c r="A43" s="53" t="s">
        <v>309</v>
      </c>
      <c r="B43" s="54" t="s">
        <v>258</v>
      </c>
      <c r="C43" s="54" t="s">
        <v>310</v>
      </c>
      <c r="D43" s="55">
        <v>302909.40000000002</v>
      </c>
      <c r="E43" s="55">
        <v>286254.95</v>
      </c>
      <c r="F43" s="55">
        <v>16654.45</v>
      </c>
    </row>
    <row r="44" spans="1:6" ht="25.5" customHeight="1">
      <c r="A44" s="53" t="s">
        <v>265</v>
      </c>
      <c r="B44" s="54" t="s">
        <v>258</v>
      </c>
      <c r="C44" s="54" t="s">
        <v>311</v>
      </c>
      <c r="D44" s="55">
        <v>257767.47</v>
      </c>
      <c r="E44" s="55">
        <v>257767.47</v>
      </c>
      <c r="F44" s="55">
        <v>0</v>
      </c>
    </row>
    <row r="45" spans="1:6" ht="25.5" customHeight="1">
      <c r="A45" s="53" t="s">
        <v>267</v>
      </c>
      <c r="B45" s="54" t="s">
        <v>258</v>
      </c>
      <c r="C45" s="54" t="s">
        <v>312</v>
      </c>
      <c r="D45" s="55">
        <v>1478232.53</v>
      </c>
      <c r="E45" s="55">
        <v>1363489.95</v>
      </c>
      <c r="F45" s="55">
        <v>114742.58</v>
      </c>
    </row>
    <row r="46" spans="1:6" ht="15" customHeight="1">
      <c r="A46" s="53" t="s">
        <v>271</v>
      </c>
      <c r="B46" s="54" t="s">
        <v>258</v>
      </c>
      <c r="C46" s="54" t="s">
        <v>313</v>
      </c>
      <c r="D46" s="55">
        <v>85000</v>
      </c>
      <c r="E46" s="55">
        <v>84080.75</v>
      </c>
      <c r="F46" s="55">
        <v>919.25</v>
      </c>
    </row>
    <row r="47" spans="1:6" ht="15" customHeight="1">
      <c r="A47" s="53" t="s">
        <v>273</v>
      </c>
      <c r="B47" s="54" t="s">
        <v>258</v>
      </c>
      <c r="C47" s="54" t="s">
        <v>314</v>
      </c>
      <c r="D47" s="55">
        <v>12000</v>
      </c>
      <c r="E47" s="55">
        <v>3759.64</v>
      </c>
      <c r="F47" s="55">
        <v>8240.36</v>
      </c>
    </row>
    <row r="48" spans="1:6" ht="15" customHeight="1">
      <c r="A48" s="53" t="s">
        <v>305</v>
      </c>
      <c r="B48" s="54" t="s">
        <v>258</v>
      </c>
      <c r="C48" s="54" t="s">
        <v>315</v>
      </c>
      <c r="D48" s="55">
        <v>399008</v>
      </c>
      <c r="E48" s="55">
        <v>398342.98</v>
      </c>
      <c r="F48" s="55">
        <v>665.02</v>
      </c>
    </row>
    <row r="49" spans="1:6" ht="38.25" customHeight="1">
      <c r="A49" s="53" t="s">
        <v>309</v>
      </c>
      <c r="B49" s="54" t="s">
        <v>258</v>
      </c>
      <c r="C49" s="54" t="s">
        <v>316</v>
      </c>
      <c r="D49" s="55">
        <v>119632</v>
      </c>
      <c r="E49" s="55">
        <v>117203.01</v>
      </c>
      <c r="F49" s="55">
        <v>2428.9899999999998</v>
      </c>
    </row>
    <row r="50" spans="1:6" ht="25.5" customHeight="1">
      <c r="A50" s="53" t="s">
        <v>267</v>
      </c>
      <c r="B50" s="54" t="s">
        <v>258</v>
      </c>
      <c r="C50" s="54" t="s">
        <v>317</v>
      </c>
      <c r="D50" s="55">
        <v>214765.83</v>
      </c>
      <c r="E50" s="55">
        <v>212845.48</v>
      </c>
      <c r="F50" s="55">
        <v>1920.35</v>
      </c>
    </row>
    <row r="51" spans="1:6" ht="15" customHeight="1">
      <c r="A51" s="53" t="s">
        <v>271</v>
      </c>
      <c r="B51" s="54" t="s">
        <v>258</v>
      </c>
      <c r="C51" s="54" t="s">
        <v>318</v>
      </c>
      <c r="D51" s="55">
        <v>934</v>
      </c>
      <c r="E51" s="55">
        <v>934</v>
      </c>
      <c r="F51" s="55">
        <v>0</v>
      </c>
    </row>
    <row r="52" spans="1:6" ht="15" customHeight="1">
      <c r="A52" s="53" t="s">
        <v>275</v>
      </c>
      <c r="B52" s="54" t="s">
        <v>258</v>
      </c>
      <c r="C52" s="54" t="s">
        <v>319</v>
      </c>
      <c r="D52" s="55">
        <v>300.17</v>
      </c>
      <c r="E52" s="55">
        <v>300.17</v>
      </c>
      <c r="F52" s="55">
        <v>0</v>
      </c>
    </row>
    <row r="53" spans="1:6" ht="25.5" customHeight="1">
      <c r="A53" s="53" t="s">
        <v>267</v>
      </c>
      <c r="B53" s="54" t="s">
        <v>258</v>
      </c>
      <c r="C53" s="54" t="s">
        <v>320</v>
      </c>
      <c r="D53" s="55">
        <v>800</v>
      </c>
      <c r="E53" s="55">
        <v>800</v>
      </c>
      <c r="F53" s="55">
        <v>0</v>
      </c>
    </row>
    <row r="54" spans="1:6" ht="15" customHeight="1">
      <c r="A54" s="53" t="s">
        <v>305</v>
      </c>
      <c r="B54" s="54" t="s">
        <v>258</v>
      </c>
      <c r="C54" s="54" t="s">
        <v>321</v>
      </c>
      <c r="D54" s="55">
        <v>72848</v>
      </c>
      <c r="E54" s="55">
        <v>72848</v>
      </c>
      <c r="F54" s="55">
        <v>0</v>
      </c>
    </row>
    <row r="55" spans="1:6" ht="38.25" customHeight="1">
      <c r="A55" s="53" t="s">
        <v>309</v>
      </c>
      <c r="B55" s="54" t="s">
        <v>258</v>
      </c>
      <c r="C55" s="54" t="s">
        <v>322</v>
      </c>
      <c r="D55" s="55">
        <v>21999</v>
      </c>
      <c r="E55" s="55">
        <v>21999</v>
      </c>
      <c r="F55" s="55">
        <v>0</v>
      </c>
    </row>
    <row r="56" spans="1:6" ht="15" customHeight="1">
      <c r="A56" s="53" t="s">
        <v>305</v>
      </c>
      <c r="B56" s="54" t="s">
        <v>258</v>
      </c>
      <c r="C56" s="54" t="s">
        <v>323</v>
      </c>
      <c r="D56" s="55">
        <v>183000</v>
      </c>
      <c r="E56" s="55">
        <v>180296</v>
      </c>
      <c r="F56" s="55">
        <v>2704</v>
      </c>
    </row>
    <row r="57" spans="1:6" ht="38.25" customHeight="1">
      <c r="A57" s="53" t="s">
        <v>309</v>
      </c>
      <c r="B57" s="54" t="s">
        <v>258</v>
      </c>
      <c r="C57" s="54" t="s">
        <v>324</v>
      </c>
      <c r="D57" s="55">
        <v>57340</v>
      </c>
      <c r="E57" s="55">
        <v>54464.76</v>
      </c>
      <c r="F57" s="55">
        <v>2875.24</v>
      </c>
    </row>
    <row r="58" spans="1:6" ht="25.5" customHeight="1">
      <c r="A58" s="53" t="s">
        <v>267</v>
      </c>
      <c r="B58" s="54" t="s">
        <v>258</v>
      </c>
      <c r="C58" s="54" t="s">
        <v>325</v>
      </c>
      <c r="D58" s="55">
        <v>10000</v>
      </c>
      <c r="E58" s="55">
        <v>10000</v>
      </c>
      <c r="F58" s="55">
        <v>0</v>
      </c>
    </row>
    <row r="59" spans="1:6" ht="15" customHeight="1">
      <c r="A59" s="50" t="s">
        <v>326</v>
      </c>
      <c r="B59" s="51" t="s">
        <v>327</v>
      </c>
      <c r="C59" s="51" t="s">
        <v>208</v>
      </c>
      <c r="D59" s="52">
        <v>-541206</v>
      </c>
      <c r="E59" s="52">
        <v>852711.9</v>
      </c>
      <c r="F59" s="52">
        <v>0</v>
      </c>
    </row>
    <row r="60" spans="1:6" ht="9" customHeight="1">
      <c r="A60" s="57"/>
      <c r="B60" s="57"/>
      <c r="C60" s="57"/>
      <c r="D60" s="57"/>
      <c r="E60" s="57"/>
      <c r="F60" s="57"/>
    </row>
    <row r="61" spans="1:6" ht="51" customHeight="1">
      <c r="A61" s="84" t="s">
        <v>253</v>
      </c>
      <c r="B61" s="84"/>
      <c r="C61" s="84"/>
      <c r="D61" s="84"/>
      <c r="E61" s="84"/>
      <c r="F61" s="84"/>
    </row>
  </sheetData>
  <mergeCells count="8">
    <mergeCell ref="A61:F61"/>
    <mergeCell ref="A1:F1"/>
    <mergeCell ref="A3:A4"/>
    <mergeCell ref="B3:B4"/>
    <mergeCell ref="C3:C4"/>
    <mergeCell ref="D3:D4"/>
    <mergeCell ref="E3:E4"/>
    <mergeCell ref="F3:F4"/>
  </mergeCells>
  <phoneticPr fontId="0" type="noConversion"/>
  <pageMargins left="0.78750002384185791" right="0.59027779102325439" top="0.59027779102325439" bottom="0.59027779102325439" header="0.39375001192092896" footer="0.51180553436279297"/>
  <pageSetup paperSize="9" scale="58" fitToHeight="1000" orientation="portrait" errors="blank" r:id="rId1"/>
  <headerFooter>
    <oddFooter>&amp;L&amp;D</oddFooter>
    <evenFooter>&amp;L&amp;D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1. Доходы бюджета</vt:lpstr>
      <vt:lpstr>2. Расходы бюджета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Администратор</cp:lastModifiedBy>
  <cp:lastPrinted>2017-03-29T07:34:55Z</cp:lastPrinted>
  <dcterms:created xsi:type="dcterms:W3CDTF">2016-06-27T10:52:24Z</dcterms:created>
  <dcterms:modified xsi:type="dcterms:W3CDTF">2017-05-24T10:59:42Z</dcterms:modified>
</cp:coreProperties>
</file>