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firstSheet="5" activeTab="8"/>
  </bookViews>
  <sheets>
    <sheet name="Приложение 1" sheetId="2" r:id="rId1"/>
    <sheet name="Приложение 2" sheetId="1" r:id="rId2"/>
    <sheet name="Приложение 3" sheetId="15" r:id="rId3"/>
    <sheet name="Приложение 4" sheetId="16" r:id="rId4"/>
    <sheet name="Приложение 5" sheetId="8" r:id="rId5"/>
    <sheet name="Приложение 6" sheetId="9" r:id="rId6"/>
    <sheet name="Приложение 7" sheetId="17" r:id="rId7"/>
    <sheet name="Приложение 8" sheetId="20" r:id="rId8"/>
    <sheet name="Приложение 9" sheetId="19" r:id="rId9"/>
    <sheet name="Приложение 10" sheetId="13" r:id="rId10"/>
  </sheets>
  <definedNames>
    <definedName name="_xlnm.Print_Area" localSheetId="1">'Приложение 2'!$A$1:$E$34</definedName>
    <definedName name="_xlnm.Print_Area" localSheetId="2">'Приложение 3'!$A$1:$B$34</definedName>
    <definedName name="_xlnm.Print_Area" localSheetId="3">'Приложение 4'!$A$1:$E$21</definedName>
  </definedNames>
  <calcPr calcId="124519"/>
</workbook>
</file>

<file path=xl/calcChain.xml><?xml version="1.0" encoding="utf-8"?>
<calcChain xmlns="http://schemas.openxmlformats.org/spreadsheetml/2006/main">
  <c r="D76" i="9"/>
  <c r="G75" i="17"/>
  <c r="D79" i="9"/>
  <c r="D77"/>
  <c r="C33" i="1" l="1"/>
  <c r="D32" i="9"/>
  <c r="D34"/>
  <c r="D13" i="1"/>
  <c r="E13"/>
  <c r="C12"/>
  <c r="D25"/>
  <c r="E25"/>
  <c r="C25"/>
  <c r="G69" i="20"/>
  <c r="D23" i="9"/>
  <c r="F21"/>
  <c r="G65" i="17"/>
  <c r="D66" i="9" s="1"/>
  <c r="D68"/>
  <c r="D74"/>
  <c r="D72"/>
  <c r="G73" i="17"/>
  <c r="G80"/>
  <c r="D81" i="9" s="1"/>
  <c r="G14" i="17"/>
  <c r="G18"/>
  <c r="G53"/>
  <c r="G43"/>
  <c r="C28" i="1" l="1"/>
  <c r="C27" s="1"/>
  <c r="D54" i="9"/>
  <c r="D70"/>
  <c r="G42" i="17"/>
  <c r="G41" s="1"/>
  <c r="G17"/>
  <c r="G16" s="1"/>
  <c r="G13"/>
  <c r="D83" i="9"/>
  <c r="D85"/>
  <c r="D61"/>
  <c r="D60" s="1"/>
  <c r="D88"/>
  <c r="D87" s="1"/>
  <c r="F34"/>
  <c r="E34"/>
  <c r="H27" i="20"/>
  <c r="G27"/>
  <c r="D48" i="9"/>
  <c r="E30"/>
  <c r="G46" i="17"/>
  <c r="G45" s="1"/>
  <c r="E32" i="9"/>
  <c r="F32"/>
  <c r="E27"/>
  <c r="F27"/>
  <c r="D27"/>
  <c r="F88"/>
  <c r="F87" s="1"/>
  <c r="E88"/>
  <c r="E87" s="1"/>
  <c r="F66"/>
  <c r="F68"/>
  <c r="F70"/>
  <c r="E68"/>
  <c r="E70"/>
  <c r="E66"/>
  <c r="F61"/>
  <c r="F60" s="1"/>
  <c r="E61"/>
  <c r="E60" s="1"/>
  <c r="F57"/>
  <c r="F56" s="1"/>
  <c r="E57"/>
  <c r="E56" s="1"/>
  <c r="E54"/>
  <c r="F54"/>
  <c r="F52"/>
  <c r="E52"/>
  <c r="F44"/>
  <c r="F43" s="1"/>
  <c r="F42" s="1"/>
  <c r="E44"/>
  <c r="E43" s="1"/>
  <c r="E42" s="1"/>
  <c r="F40"/>
  <c r="E40"/>
  <c r="F38"/>
  <c r="E38"/>
  <c r="F30"/>
  <c r="F19"/>
  <c r="F25"/>
  <c r="E21"/>
  <c r="E25"/>
  <c r="E19"/>
  <c r="F15"/>
  <c r="F14" s="1"/>
  <c r="E15"/>
  <c r="E14" s="1"/>
  <c r="D15"/>
  <c r="D14" s="1"/>
  <c r="D21"/>
  <c r="D25"/>
  <c r="D30"/>
  <c r="D38"/>
  <c r="D40"/>
  <c r="D52"/>
  <c r="D57"/>
  <c r="D56" s="1"/>
  <c r="H66" i="20"/>
  <c r="H59"/>
  <c r="H58"/>
  <c r="H57"/>
  <c r="H54"/>
  <c r="H53" s="1"/>
  <c r="H50"/>
  <c r="H45"/>
  <c r="H44"/>
  <c r="H41"/>
  <c r="H35"/>
  <c r="H34"/>
  <c r="H18"/>
  <c r="H17" s="1"/>
  <c r="H14"/>
  <c r="G66"/>
  <c r="G59"/>
  <c r="G58" s="1"/>
  <c r="G57" s="1"/>
  <c r="G53" s="1"/>
  <c r="G54"/>
  <c r="G50"/>
  <c r="G45"/>
  <c r="G44" s="1"/>
  <c r="G41"/>
  <c r="G40"/>
  <c r="G35"/>
  <c r="G34" s="1"/>
  <c r="G18"/>
  <c r="G17"/>
  <c r="G13" s="1"/>
  <c r="G14"/>
  <c r="E18" i="1"/>
  <c r="E28"/>
  <c r="E27" s="1"/>
  <c r="D18"/>
  <c r="D28"/>
  <c r="D27" s="1"/>
  <c r="E23"/>
  <c r="E21"/>
  <c r="E16"/>
  <c r="D23"/>
  <c r="D21"/>
  <c r="D16"/>
  <c r="C18"/>
  <c r="G50" i="17"/>
  <c r="G49" s="1"/>
  <c r="G55"/>
  <c r="G86"/>
  <c r="C23" i="1"/>
  <c r="C21"/>
  <c r="C16"/>
  <c r="G59" i="17"/>
  <c r="G36"/>
  <c r="G35" s="1"/>
  <c r="C13" i="1"/>
  <c r="D15" l="1"/>
  <c r="D12" s="1"/>
  <c r="D34" s="1"/>
  <c r="D14" i="16" s="1"/>
  <c r="E15" i="1"/>
  <c r="C15"/>
  <c r="C34" s="1"/>
  <c r="C14" i="16" s="1"/>
  <c r="E51" i="9"/>
  <c r="E50" s="1"/>
  <c r="G64" i="17"/>
  <c r="G63" s="1"/>
  <c r="G62" s="1"/>
  <c r="G58" s="1"/>
  <c r="D65" i="9"/>
  <c r="F18"/>
  <c r="F17" s="1"/>
  <c r="E65"/>
  <c r="E64" s="1"/>
  <c r="E63" s="1"/>
  <c r="E59" s="1"/>
  <c r="D37"/>
  <c r="D36" s="1"/>
  <c r="E18"/>
  <c r="E17" s="1"/>
  <c r="F37"/>
  <c r="F36" s="1"/>
  <c r="F65"/>
  <c r="F64" s="1"/>
  <c r="F63" s="1"/>
  <c r="F59" s="1"/>
  <c r="D47"/>
  <c r="D46" s="1"/>
  <c r="E37"/>
  <c r="E36" s="1"/>
  <c r="D51"/>
  <c r="D50" s="1"/>
  <c r="E29"/>
  <c r="F29"/>
  <c r="F51"/>
  <c r="F50" s="1"/>
  <c r="D44"/>
  <c r="D43" s="1"/>
  <c r="D42" s="1"/>
  <c r="D29"/>
  <c r="G28" i="17"/>
  <c r="G12" s="1"/>
  <c r="G11" s="1"/>
  <c r="D19" i="9"/>
  <c r="D18" s="1"/>
  <c r="D17" s="1"/>
  <c r="G12" i="20"/>
  <c r="H13"/>
  <c r="H12" s="1"/>
  <c r="H69" s="1"/>
  <c r="E34" i="1" l="1"/>
  <c r="E14" i="16" s="1"/>
  <c r="E16" s="1"/>
  <c r="E12" i="1"/>
  <c r="C15" i="16"/>
  <c r="D15" i="8"/>
  <c r="F13" i="9"/>
  <c r="F12" s="1"/>
  <c r="F90" s="1"/>
  <c r="E18" i="16" s="1"/>
  <c r="E13" i="9"/>
  <c r="E12" s="1"/>
  <c r="E90" s="1"/>
  <c r="D18" i="16" s="1"/>
  <c r="D20" s="1"/>
  <c r="C17"/>
  <c r="C16"/>
  <c r="D64" i="9"/>
  <c r="D63" s="1"/>
  <c r="D59" s="1"/>
  <c r="D13"/>
  <c r="D12" s="1"/>
  <c r="G89" i="17"/>
  <c r="E15" i="16"/>
  <c r="E15" i="8"/>
  <c r="D17" i="16"/>
  <c r="D15"/>
  <c r="D16"/>
  <c r="F15" i="8" l="1"/>
  <c r="E17" i="16"/>
  <c r="E19"/>
  <c r="E20"/>
  <c r="D19"/>
  <c r="E16" i="8"/>
  <c r="E14" s="1"/>
  <c r="D21" i="16"/>
  <c r="F16" i="8"/>
  <c r="F14" s="1"/>
  <c r="D12" i="16"/>
  <c r="D13" s="1"/>
  <c r="D90" i="9"/>
  <c r="C18" i="16" s="1"/>
  <c r="C20" s="1"/>
  <c r="E12"/>
  <c r="E13" s="1"/>
  <c r="E21"/>
  <c r="C12" l="1"/>
  <c r="C13" s="1"/>
  <c r="D16" i="8"/>
  <c r="D14" s="1"/>
  <c r="C19" i="16"/>
  <c r="C21"/>
</calcChain>
</file>

<file path=xl/sharedStrings.xml><?xml version="1.0" encoding="utf-8"?>
<sst xmlns="http://schemas.openxmlformats.org/spreadsheetml/2006/main" count="739" uniqueCount="245">
  <si>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</si>
  <si>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</si>
  <si>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</si>
  <si>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</si>
  <si>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</si>
  <si>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</si>
  <si>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</si>
  <si>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</si>
  <si>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</si>
  <si>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000 1 06 00000 00 0000 110</t>
  </si>
  <si>
    <t>НАЛОГИ НА ИМУЩЕСТВО</t>
  </si>
  <si>
    <t>000 1 06 01000 00 0000 000</t>
  </si>
  <si>
    <t>Налог на имущество физических лиц</t>
  </si>
  <si>
    <t>182 1 06 01030 10 0000 110</t>
  </si>
  <si>
    <t>000 1 06 06000 00 0000 000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</si>
  <si>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</si>
  <si>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</si>
  <si>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</si>
  <si>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</si>
  <si>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</si>
  <si>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</si>
  <si>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</si>
  <si>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</si>
  <si>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</si>
  <si>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</si>
  <si>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</si>
  <si>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</si>
  <si>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</si>
  <si>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</si>
  <si>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</si>
  <si>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</si>
  <si>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</si>
  <si>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</si>
  <si>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</si>
  <si>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</si>
  <si>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</si>
  <si>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</si>
  <si>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</si>
  <si>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</si>
  <si>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</si>
  <si>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</si>
  <si>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</si>
  <si>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</si>
  <si>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</si>
  <si>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</si>
  <si>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</si>
  <si>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Сабиновского  сельского поселения</t>
  </si>
  <si>
    <t xml:space="preserve">                 Нормативы  отчислений  доходов 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</si>
  <si>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</si>
  <si>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</si>
  <si>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</si>
  <si>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</si>
  <si>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</si>
  <si>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</si>
  <si>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</si>
  <si>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</si>
  <si>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</si>
  <si>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</si>
  <si>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</si>
  <si>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</si>
  <si>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</si>
  <si>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</si>
  <si>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</si>
  <si>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и автономных учреждений)</t>
  </si>
  <si>
    <t>914 1 14 02053 10 0000 410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</si>
  <si>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</si>
  <si>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914 1 17 01050 10 0000 180</t>
  </si>
  <si>
    <t>Невыясненные поступления,  зачисляемые в бюджеты сельских поселений</t>
  </si>
  <si>
    <t>914 1 17 05050 10 0000 180</t>
  </si>
  <si>
    <t>Возврат остатков субсидий, субвенций и иных межбюджетных трансфертов, имеющих целевое назначение, прошлых лет, из бюджетов сельских поселений</t>
  </si>
  <si>
    <t>914 2 08 05000 10 0000 180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</si>
  <si>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</si>
  <si>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</si>
  <si>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Приложение №7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</si>
  <si>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</si>
  <si>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</si>
  <si>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</si>
  <si>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</si>
  <si>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</si>
  <si>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</si>
  <si>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</si>
  <si>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</si>
  <si>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</si>
  <si>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</si>
  <si>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</si>
  <si>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</si>
  <si>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</si>
  <si>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</si>
  <si>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</si>
  <si>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</si>
  <si>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</si>
  <si>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</si>
  <si>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</si>
  <si>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</si>
  <si>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</si>
  <si>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</si>
  <si>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</si>
  <si>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</si>
  <si>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</si>
  <si>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</si>
  <si>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</si>
  <si>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</si>
  <si>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</si>
  <si>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</si>
  <si>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</si>
  <si>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</si>
  <si>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</si>
  <si>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</si>
  <si>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</si>
  <si>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</si>
  <si>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</si>
  <si>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</si>
  <si>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</si>
  <si>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</si>
  <si>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</si>
  <si>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</si>
  <si>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</si>
  <si>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</si>
  <si>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</si>
  <si>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</si>
  <si>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</si>
  <si>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</si>
  <si>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</si>
  <si>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Жилищно-коммунальное хозяйство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</si>
  <si>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</si>
  <si>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</si>
  <si>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</si>
  <si>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</si>
  <si>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</si>
  <si>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</si>
  <si>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</si>
  <si>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  и  кинематография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</si>
  <si>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</si>
  <si>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</si>
  <si>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</si>
  <si>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</si>
  <si>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</si>
  <si>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</si>
  <si>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№8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</si>
  <si>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</si>
  <si>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</si>
  <si>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</si>
  <si>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</si>
  <si>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</si>
  <si>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</si>
  <si>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</si>
  <si>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</si>
  <si>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</si>
  <si>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</si>
  <si>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</si>
  <si>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</si>
  <si>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</si>
  <si>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</si>
  <si>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</si>
  <si>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</si>
  <si>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</si>
  <si>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</si>
  <si>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</si>
  <si>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</si>
  <si>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</si>
  <si>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</si>
  <si>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</si>
  <si>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</si>
  <si>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</si>
  <si>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</si>
  <si>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</si>
  <si>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</si>
  <si>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Объем бюджетных    ассигнований на   исполнение гарантий по возможным гарантийным случаям в очередном финансовом  году (тыс.руб.)</t>
  </si>
  <si>
    <t>За счет источников внутреннего финансирования дефицита местного бюджета</t>
  </si>
  <si>
    <t>Исполнение муниципальных гарантий 
Сабиновского сельского поселения Лежневского муниципального района Ивановской области</t>
  </si>
  <si>
    <t>в бюджет Сабиновского сельского поселения на 2017 год и на плановый период</t>
  </si>
  <si>
    <t>2018 и 2019 годов.</t>
  </si>
  <si>
    <t>Доходы  бюджета Сабиновского сельского поселения по кодам классификации доходов бюджетов на 2017 год и на плановый период 2018 и 2019 годов</t>
  </si>
  <si>
    <t>Перечень и коды главных администраторов доходов 
бюджета Сабиновского сельского поселения на  2017 год  и плановый период 2018 и 2019 годов</t>
  </si>
  <si>
    <t>Источники внутреннего финансирования дефицита
бюджета  Сабиновского сельского поселения на 2017 год и плановый период 2018 и 2019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</si>
  <si>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2017 год и плановый период 2018 и 2019 годов по кодам классификации источников финансирования дефицита бюджетов</t>
  </si>
  <si>
    <t>Ведомственная структура расходов бюджета Сабиновского сельского поселения на 2017 год</t>
  </si>
  <si>
    <t>Программа муниципальных заимствований  Сабиновского сельского поселения на 2017 год и плановый период 2018 и 2019 годов</t>
  </si>
  <si>
    <t>Программа
муниципальных гарантий Сабиновского сельского поселения на 2017 год и плановый период 2018 и 2019 годов</t>
  </si>
  <si>
    <t>1.1. Перечень подлежащих предоставлению муниципальных гарантий Сабиновского сельского поселения на 2017  год и плановый период 2018 и 2019 годов</t>
  </si>
  <si>
    <t>1.2. Общий объем бюджетных ассигнований, предусмотренных на исполнение муниципальных гарантий Сабиновского сельского поселения  по возможным гарантийным случаям на 2017  год и плановый период 2018 и 2019 годов</t>
  </si>
  <si>
    <t>2017 год</t>
  </si>
  <si>
    <t>2018 год</t>
  </si>
  <si>
    <t>2019 год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</si>
  <si>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2017 год и плановый период 2018 и 2019 годов</t>
  </si>
  <si>
    <t>Ведомственная структура расходов бюджета Сабиновского сельского поселения на плановый период 2018 и 2019 годов</t>
  </si>
  <si>
    <t>Приложение №9</t>
  </si>
  <si>
    <t>Приложение №10</t>
  </si>
  <si>
    <t>0100102000</t>
  </si>
  <si>
    <t>0100104000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</si>
  <si>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</si>
  <si>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</si>
  <si>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0200127000</t>
  </si>
  <si>
    <t>0300122300</t>
  </si>
  <si>
    <t>0300222400</t>
  </si>
  <si>
    <t>0400100250</t>
  </si>
  <si>
    <t>0400200260</t>
  </si>
  <si>
    <t>0400300280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</si>
  <si>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</si>
  <si>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</si>
  <si>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</si>
  <si>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</si>
  <si>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</si>
  <si>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</si>
  <si>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</si>
  <si>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</si>
  <si>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0100229640</t>
  </si>
  <si>
    <t>0100222200</t>
  </si>
  <si>
    <t>0100229630</t>
  </si>
  <si>
    <t>0100351180</t>
  </si>
  <si>
    <t>0100497030</t>
  </si>
  <si>
    <t>0100570020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</si>
  <si>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</si>
  <si>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0400496021</t>
  </si>
  <si>
    <t>Библиотеки</t>
  </si>
  <si>
    <t>Национальная экономика</t>
  </si>
  <si>
    <t>Дорожное хозяйство</t>
  </si>
  <si>
    <t>Содержание автомобильных дорог общего пользования</t>
  </si>
  <si>
    <t>09</t>
  </si>
  <si>
    <t>4190093011</t>
  </si>
  <si>
    <t>-</t>
  </si>
  <si>
    <t>914 2 02 15001 10 0000 151</t>
  </si>
  <si>
    <t>914 2 02 35118 10 0000 151</t>
  </si>
  <si>
    <t>914 2 19 60010 10 0000 151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</si>
  <si>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</si>
  <si>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</si>
  <si>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</si>
  <si>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</si>
  <si>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914 2 02 15002 10 0000 151 </t>
  </si>
  <si>
    <t xml:space="preserve">914 2 02 29999 10 0000 151 </t>
  </si>
  <si>
    <t>0400280340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</si>
  <si>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</si>
  <si>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04002S0340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</si>
  <si>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</si>
  <si>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000 1 16 00000 00 0000 000</t>
  </si>
  <si>
    <t>ШТРАФЫ, САНКЦИИ, ВОЗМЕЩЕНИЕ УЩЕРБА</t>
  </si>
  <si>
    <t>042 1 16 33050 10 0000 140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</si>
  <si>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</si>
  <si>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042</t>
  </si>
  <si>
    <t>Административный Департамент Ивановской области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</si>
  <si>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</si>
  <si>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0400480340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</si>
  <si>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</si>
  <si>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04004S0340</t>
  </si>
  <si>
    <t>от  «14» ноября 2017г.  № 25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</si>
</sst>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2" fillId="0" borderId="0"/>
    <xf numFmtId="0" fontId="12" fillId="0" borderId="0"/>
    <xf numFmtId="1" fontId="13" fillId="0" borderId="8">
      <alignment horizontal="center" vertical="center" wrapText="1" shrinkToFit="1"/>
    </xf>
    <xf numFmtId="0" fontId="14" fillId="0" borderId="0">
      <alignment vertical="center"/>
    </xf>
    <xf numFmtId="0" fontId="14" fillId="0" borderId="0">
      <alignment vertical="center"/>
    </xf>
    <xf numFmtId="0" fontId="12" fillId="0" borderId="0"/>
    <xf numFmtId="0" fontId="15" fillId="2" borderId="0">
      <alignment vertical="center"/>
    </xf>
    <xf numFmtId="0" fontId="16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vertical="center"/>
    </xf>
    <xf numFmtId="0" fontId="15" fillId="0" borderId="0">
      <alignment horizontal="center" vertical="center"/>
    </xf>
    <xf numFmtId="0" fontId="13" fillId="0" borderId="0">
      <alignment vertical="center"/>
    </xf>
    <xf numFmtId="0" fontId="13" fillId="0" borderId="0">
      <alignment horizontal="left" vertical="center" wrapText="1"/>
    </xf>
    <xf numFmtId="0" fontId="16" fillId="0" borderId="0">
      <alignment horizontal="center" vertical="center" wrapText="1"/>
    </xf>
    <xf numFmtId="0" fontId="13" fillId="0" borderId="9">
      <alignment vertical="center"/>
    </xf>
    <xf numFmtId="0" fontId="13" fillId="0" borderId="10">
      <alignment horizontal="center" vertical="center" wrapText="1"/>
    </xf>
    <xf numFmtId="0" fontId="13" fillId="0" borderId="11">
      <alignment horizontal="center" vertical="center" wrapText="1"/>
    </xf>
    <xf numFmtId="0" fontId="15" fillId="2" borderId="12">
      <alignment vertical="center"/>
    </xf>
    <xf numFmtId="49" fontId="18" fillId="0" borderId="10">
      <alignment vertical="center" wrapText="1"/>
    </xf>
    <xf numFmtId="0" fontId="15" fillId="2" borderId="13">
      <alignment vertical="center"/>
    </xf>
    <xf numFmtId="49" fontId="19" fillId="0" borderId="14">
      <alignment horizontal="left" vertical="center" wrapText="1" indent="1"/>
    </xf>
    <xf numFmtId="0" fontId="15" fillId="2" borderId="15">
      <alignment vertical="center"/>
    </xf>
    <xf numFmtId="0" fontId="15" fillId="0" borderId="0">
      <alignment vertical="center"/>
    </xf>
    <xf numFmtId="0" fontId="18" fillId="0" borderId="0">
      <alignment horizontal="left" vertical="center" wrapText="1"/>
    </xf>
    <xf numFmtId="0" fontId="16" fillId="0" borderId="0">
      <alignment vertical="center"/>
    </xf>
    <xf numFmtId="0" fontId="13" fillId="0" borderId="0">
      <alignment vertical="center" wrapText="1"/>
    </xf>
    <xf numFmtId="0" fontId="13" fillId="0" borderId="9">
      <alignment horizontal="left" vertical="center" wrapText="1"/>
    </xf>
    <xf numFmtId="0" fontId="13" fillId="0" borderId="16">
      <alignment horizontal="left" vertical="center" wrapText="1"/>
    </xf>
    <xf numFmtId="0" fontId="13" fillId="0" borderId="13">
      <alignment vertical="center" wrapText="1"/>
    </xf>
    <xf numFmtId="0" fontId="13" fillId="0" borderId="17">
      <alignment horizontal="center" vertical="center" wrapText="1"/>
    </xf>
    <xf numFmtId="1" fontId="18" fillId="0" borderId="10">
      <alignment horizontal="center" vertical="center" shrinkToFit="1"/>
      <protection locked="0"/>
    </xf>
    <xf numFmtId="0" fontId="15" fillId="2" borderId="16">
      <alignment vertical="center"/>
    </xf>
    <xf numFmtId="1" fontId="19" fillId="0" borderId="10">
      <alignment horizontal="center" vertical="center" shrinkToFit="1"/>
    </xf>
    <xf numFmtId="0" fontId="15" fillId="2" borderId="0">
      <alignment vertical="center" shrinkToFit="1"/>
    </xf>
    <xf numFmtId="49" fontId="13" fillId="0" borderId="0">
      <alignment vertical="center" wrapText="1"/>
    </xf>
    <xf numFmtId="49" fontId="13" fillId="0" borderId="13">
      <alignment vertical="center" wrapText="1"/>
    </xf>
    <xf numFmtId="4" fontId="18" fillId="0" borderId="10">
      <alignment horizontal="right" vertical="center" shrinkToFit="1"/>
      <protection locked="0"/>
    </xf>
    <xf numFmtId="4" fontId="19" fillId="0" borderId="10">
      <alignment horizontal="right" vertical="center" shrinkToFit="1"/>
    </xf>
    <xf numFmtId="0" fontId="20" fillId="0" borderId="0">
      <alignment horizontal="center" vertical="center" wrapText="1"/>
    </xf>
    <xf numFmtId="0" fontId="13" fillId="0" borderId="18">
      <alignment vertical="center"/>
    </xf>
    <xf numFmtId="0" fontId="13" fillId="0" borderId="19">
      <alignment horizontal="right" vertical="center"/>
    </xf>
    <xf numFmtId="0" fontId="13" fillId="0" borderId="9">
      <alignment horizontal="right" vertical="center"/>
    </xf>
    <xf numFmtId="0" fontId="13" fillId="0" borderId="17">
      <alignment horizontal="center" vertical="center"/>
    </xf>
    <xf numFmtId="49" fontId="13" fillId="0" borderId="20">
      <alignment horizontal="center" vertical="center"/>
    </xf>
    <xf numFmtId="0" fontId="13" fillId="0" borderId="8">
      <alignment horizontal="center" vertical="center"/>
    </xf>
    <xf numFmtId="1" fontId="13" fillId="0" borderId="8">
      <alignment horizontal="center" vertical="center"/>
    </xf>
    <xf numFmtId="1" fontId="13" fillId="0" borderId="8">
      <alignment horizontal="center" vertical="center" shrinkToFit="1"/>
    </xf>
    <xf numFmtId="49" fontId="13" fillId="0" borderId="8">
      <alignment horizontal="center" vertical="center"/>
    </xf>
    <xf numFmtId="0" fontId="13" fillId="0" borderId="21">
      <alignment horizontal="center" vertical="center"/>
    </xf>
    <xf numFmtId="0" fontId="13" fillId="0" borderId="22">
      <alignment vertical="center"/>
    </xf>
    <xf numFmtId="0" fontId="13" fillId="0" borderId="10">
      <alignment horizontal="center" vertical="center" wrapText="1"/>
    </xf>
    <xf numFmtId="0" fontId="13" fillId="0" borderId="23">
      <alignment horizontal="center" vertical="center" wrapText="1"/>
    </xf>
    <xf numFmtId="0" fontId="21" fillId="0" borderId="9">
      <alignment horizontal="right" vertical="center"/>
    </xf>
    <xf numFmtId="0" fontId="22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9" fontId="1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/>
    <xf numFmtId="43" fontId="2" fillId="0" borderId="1" xfId="1" applyFont="1" applyBorder="1" applyAlignment="1">
      <alignment horizontal="center" vertical="top" wrapText="1"/>
    </xf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3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Fon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9" fillId="0" borderId="5" xfId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3" fontId="1" fillId="0" borderId="2" xfId="1" applyFont="1" applyBorder="1" applyAlignment="1">
      <alignment horizontal="right" vertical="top" wrapText="1"/>
    </xf>
    <xf numFmtId="43" fontId="1" fillId="0" borderId="3" xfId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6" sqref="A6:B6"/>
    </sheetView>
  </sheetViews>
  <sheetFormatPr defaultRowHeight="15"/>
  <cols>
    <col min="1" max="1" width="75.28515625" customWidth="1"/>
    <col min="2" max="2" width="18" customWidth="1"/>
  </cols>
  <sheetData>
    <row r="1" spans="1:5" ht="15.75">
      <c r="A1" s="56" t="s">
        <v>44</v>
      </c>
      <c r="B1" s="56"/>
    </row>
    <row r="2" spans="1:5" ht="15.75">
      <c r="B2" s="2" t="s">
        <v>45</v>
      </c>
    </row>
    <row r="3" spans="1:5" ht="15.75">
      <c r="B3" s="2" t="s">
        <v>46</v>
      </c>
    </row>
    <row r="4" spans="1:5" ht="15.75">
      <c r="B4" s="2" t="s">
        <v>36</v>
      </c>
    </row>
    <row r="5" spans="1:5" ht="15.75">
      <c r="B5" s="2" t="s">
        <v>37</v>
      </c>
    </row>
    <row r="6" spans="1:5" ht="15.75">
      <c r="A6" s="59" t="s">
        <v>244</v>
      </c>
      <c r="B6" s="59"/>
      <c r="C6" s="40"/>
      <c r="D6" s="40"/>
      <c r="E6" s="40"/>
    </row>
    <row r="8" spans="1:5" ht="15.75">
      <c r="A8" s="57" t="s">
        <v>47</v>
      </c>
      <c r="B8" s="57"/>
    </row>
    <row r="9" spans="1:5" ht="18.75" customHeight="1">
      <c r="A9" s="58" t="s">
        <v>170</v>
      </c>
      <c r="B9" s="58"/>
    </row>
    <row r="10" spans="1:5" ht="15.75">
      <c r="A10" s="57" t="s">
        <v>171</v>
      </c>
      <c r="B10" s="57"/>
    </row>
    <row r="11" spans="1:5" ht="15.75">
      <c r="A11" s="31"/>
      <c r="B11" s="31"/>
    </row>
    <row r="12" spans="1:5" ht="15.75">
      <c r="B12" s="3" t="s">
        <v>43</v>
      </c>
    </row>
    <row r="13" spans="1:5" ht="31.5">
      <c r="A13" s="10" t="s">
        <v>38</v>
      </c>
      <c r="B13" s="6" t="s">
        <v>39</v>
      </c>
    </row>
    <row r="14" spans="1:5" ht="15.75">
      <c r="A14" s="13">
        <v>1</v>
      </c>
      <c r="B14" s="13">
        <v>2</v>
      </c>
    </row>
    <row r="15" spans="1:5" ht="18" customHeight="1">
      <c r="A15" s="8" t="s">
        <v>41</v>
      </c>
      <c r="B15" s="28">
        <v>1</v>
      </c>
    </row>
    <row r="16" spans="1:5" ht="15.75">
      <c r="A16" s="8" t="s">
        <v>40</v>
      </c>
      <c r="B16" s="28">
        <v>1</v>
      </c>
    </row>
    <row r="17" spans="1:1" ht="15.75">
      <c r="A17" s="2"/>
    </row>
    <row r="18" spans="1:1" ht="15.75">
      <c r="A18" s="2"/>
    </row>
  </sheetData>
  <mergeCells count="5">
    <mergeCell ref="A1:B1"/>
    <mergeCell ref="A8:B8"/>
    <mergeCell ref="A9:B9"/>
    <mergeCell ref="A10:B10"/>
    <mergeCell ref="A6:B6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D11" sqref="D11"/>
    </sheetView>
  </sheetViews>
  <sheetFormatPr defaultRowHeight="15"/>
  <cols>
    <col min="2" max="2" width="16.7109375" customWidth="1"/>
    <col min="3" max="3" width="16.28515625" customWidth="1"/>
    <col min="4" max="4" width="20.28515625" customWidth="1"/>
    <col min="5" max="5" width="15.5703125" customWidth="1"/>
    <col min="6" max="6" width="13.42578125" customWidth="1"/>
    <col min="7" max="7" width="17.28515625" customWidth="1"/>
  </cols>
  <sheetData>
    <row r="1" spans="1:7" ht="15.75">
      <c r="A1" s="56" t="s">
        <v>187</v>
      </c>
      <c r="B1" s="56"/>
      <c r="C1" s="56"/>
      <c r="D1" s="56"/>
      <c r="E1" s="56"/>
      <c r="F1" s="56"/>
      <c r="G1" s="56"/>
    </row>
    <row r="2" spans="1:7" ht="15.75">
      <c r="A2" s="59" t="s">
        <v>45</v>
      </c>
      <c r="B2" s="59"/>
      <c r="C2" s="59"/>
      <c r="D2" s="59"/>
      <c r="E2" s="59"/>
      <c r="F2" s="59"/>
      <c r="G2" s="59"/>
    </row>
    <row r="3" spans="1:7" ht="15.75">
      <c r="A3" s="59" t="s">
        <v>46</v>
      </c>
      <c r="B3" s="59"/>
      <c r="C3" s="59"/>
      <c r="D3" s="59"/>
      <c r="E3" s="59"/>
      <c r="F3" s="59"/>
      <c r="G3" s="59"/>
    </row>
    <row r="4" spans="1:7" ht="15.75">
      <c r="A4" s="59" t="s">
        <v>36</v>
      </c>
      <c r="B4" s="59"/>
      <c r="C4" s="59"/>
      <c r="D4" s="59"/>
      <c r="E4" s="59"/>
      <c r="F4" s="59"/>
      <c r="G4" s="59"/>
    </row>
    <row r="5" spans="1:7" ht="15.75">
      <c r="A5" s="59" t="s">
        <v>37</v>
      </c>
      <c r="B5" s="59"/>
      <c r="C5" s="59"/>
      <c r="D5" s="59"/>
      <c r="E5" s="59"/>
      <c r="F5" s="59"/>
      <c r="G5" s="59"/>
    </row>
    <row r="6" spans="1:7" ht="15.75">
      <c r="A6" s="59" t="s">
        <v>244</v>
      </c>
      <c r="B6" s="59"/>
      <c r="C6" s="59"/>
      <c r="D6" s="59"/>
      <c r="E6" s="59"/>
      <c r="F6" s="59"/>
      <c r="G6" s="59"/>
    </row>
    <row r="7" spans="1:7">
      <c r="A7" s="94"/>
      <c r="B7" s="94"/>
      <c r="C7" s="94"/>
      <c r="D7" s="94"/>
      <c r="E7" s="94"/>
      <c r="F7" s="94"/>
      <c r="G7" s="94"/>
    </row>
    <row r="8" spans="1:7" ht="48" customHeight="1">
      <c r="A8" s="58" t="s">
        <v>178</v>
      </c>
      <c r="B8" s="92"/>
      <c r="C8" s="92"/>
      <c r="D8" s="92"/>
      <c r="E8" s="92"/>
      <c r="F8" s="92"/>
      <c r="G8" s="92"/>
    </row>
    <row r="9" spans="1:7" ht="30.75" customHeight="1">
      <c r="A9" s="58" t="s">
        <v>179</v>
      </c>
      <c r="B9" s="58"/>
      <c r="C9" s="58"/>
      <c r="D9" s="58"/>
      <c r="E9" s="58"/>
      <c r="F9" s="58"/>
      <c r="G9" s="58"/>
    </row>
    <row r="11" spans="1:7" ht="63" customHeight="1">
      <c r="A11" s="93" t="s">
        <v>166</v>
      </c>
      <c r="B11" s="93" t="s">
        <v>158</v>
      </c>
      <c r="C11" s="93" t="s">
        <v>165</v>
      </c>
      <c r="D11" s="4" t="s">
        <v>164</v>
      </c>
      <c r="E11" s="93" t="s">
        <v>163</v>
      </c>
      <c r="F11" s="93" t="s">
        <v>162</v>
      </c>
      <c r="G11" s="93" t="s">
        <v>161</v>
      </c>
    </row>
    <row r="12" spans="1:7" ht="31.5">
      <c r="A12" s="93"/>
      <c r="B12" s="93"/>
      <c r="C12" s="93"/>
      <c r="D12" s="4" t="s">
        <v>159</v>
      </c>
      <c r="E12" s="93"/>
      <c r="F12" s="93"/>
      <c r="G12" s="93"/>
    </row>
    <row r="13" spans="1:7" ht="15.7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7" ht="15.75">
      <c r="A14" s="5">
        <v>1</v>
      </c>
      <c r="B14" s="5" t="s">
        <v>160</v>
      </c>
      <c r="C14" s="5" t="s">
        <v>160</v>
      </c>
      <c r="D14" s="5">
        <v>0</v>
      </c>
      <c r="E14" s="5">
        <v>0</v>
      </c>
      <c r="F14" s="5">
        <v>0</v>
      </c>
      <c r="G14" s="5" t="s">
        <v>160</v>
      </c>
    </row>
    <row r="16" spans="1:7" ht="51" customHeight="1">
      <c r="A16" s="58" t="s">
        <v>180</v>
      </c>
      <c r="B16" s="58"/>
      <c r="C16" s="58"/>
      <c r="D16" s="58"/>
      <c r="E16" s="58"/>
      <c r="F16" s="58"/>
      <c r="G16" s="58"/>
    </row>
    <row r="18" spans="1:7" ht="63" customHeight="1">
      <c r="A18" s="88" t="s">
        <v>169</v>
      </c>
      <c r="B18" s="88"/>
      <c r="C18" s="88"/>
      <c r="D18" s="88" t="s">
        <v>167</v>
      </c>
      <c r="E18" s="88"/>
      <c r="F18" s="88"/>
      <c r="G18" s="88"/>
    </row>
    <row r="19" spans="1:7" ht="15.75">
      <c r="A19" s="88">
        <v>1</v>
      </c>
      <c r="B19" s="88"/>
      <c r="C19" s="88"/>
      <c r="D19" s="88">
        <v>2</v>
      </c>
      <c r="E19" s="88"/>
      <c r="F19" s="88"/>
      <c r="G19" s="88"/>
    </row>
    <row r="20" spans="1:7" ht="50.25" customHeight="1">
      <c r="A20" s="88" t="s">
        <v>168</v>
      </c>
      <c r="B20" s="88"/>
      <c r="C20" s="88"/>
      <c r="D20" s="89">
        <v>0</v>
      </c>
      <c r="E20" s="90"/>
      <c r="F20" s="90"/>
      <c r="G20" s="91"/>
    </row>
  </sheetData>
  <mergeCells count="22">
    <mergeCell ref="A6:G6"/>
    <mergeCell ref="A7:G7"/>
    <mergeCell ref="A1:G1"/>
    <mergeCell ref="A5:G5"/>
    <mergeCell ref="A4:G4"/>
    <mergeCell ref="A3:G3"/>
    <mergeCell ref="A2:G2"/>
    <mergeCell ref="A20:C20"/>
    <mergeCell ref="A19:C19"/>
    <mergeCell ref="D20:G20"/>
    <mergeCell ref="D19:G19"/>
    <mergeCell ref="A8:G8"/>
    <mergeCell ref="A9:G9"/>
    <mergeCell ref="A16:G16"/>
    <mergeCell ref="A18:C18"/>
    <mergeCell ref="D18:G18"/>
    <mergeCell ref="G11:G12"/>
    <mergeCell ref="A11:A12"/>
    <mergeCell ref="C11:C12"/>
    <mergeCell ref="E11:E12"/>
    <mergeCell ref="B11:B12"/>
    <mergeCell ref="F11:F1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topLeftCell="A25" workbookViewId="0">
      <selection activeCell="C29" sqref="C29:C31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</cols>
  <sheetData>
    <row r="1" spans="1:5" ht="15.75">
      <c r="A1" s="56" t="s">
        <v>48</v>
      </c>
      <c r="B1" s="56"/>
      <c r="C1" s="56"/>
      <c r="D1" s="56"/>
      <c r="E1" s="56"/>
    </row>
    <row r="2" spans="1:5" ht="15.75">
      <c r="A2" s="59" t="s">
        <v>45</v>
      </c>
      <c r="B2" s="59"/>
      <c r="C2" s="59"/>
      <c r="D2" s="59"/>
      <c r="E2" s="59"/>
    </row>
    <row r="3" spans="1:5" ht="15.75">
      <c r="A3" s="59" t="s">
        <v>46</v>
      </c>
      <c r="B3" s="59"/>
      <c r="C3" s="59"/>
      <c r="D3" s="59"/>
      <c r="E3" s="59"/>
    </row>
    <row r="4" spans="1:5" ht="15.75">
      <c r="A4" s="59" t="s">
        <v>36</v>
      </c>
      <c r="B4" s="59"/>
      <c r="C4" s="59"/>
      <c r="D4" s="59"/>
      <c r="E4" s="59"/>
    </row>
    <row r="5" spans="1:5" ht="15.75">
      <c r="A5" s="59" t="s">
        <v>37</v>
      </c>
      <c r="B5" s="59"/>
      <c r="C5" s="59"/>
      <c r="D5" s="59"/>
      <c r="E5" s="59"/>
    </row>
    <row r="6" spans="1:5" ht="15.75">
      <c r="A6" s="59" t="s">
        <v>244</v>
      </c>
      <c r="B6" s="59"/>
      <c r="C6" s="59"/>
      <c r="D6" s="59"/>
      <c r="E6" s="59"/>
    </row>
    <row r="7" spans="1:5" ht="15.75">
      <c r="B7" s="2"/>
    </row>
    <row r="8" spans="1:5" ht="30" customHeight="1">
      <c r="A8" s="58" t="s">
        <v>172</v>
      </c>
      <c r="B8" s="58"/>
      <c r="C8" s="58"/>
      <c r="D8" s="58"/>
      <c r="E8" s="58"/>
    </row>
    <row r="10" spans="1:5" ht="15.75">
      <c r="A10" s="65" t="s">
        <v>0</v>
      </c>
      <c r="B10" s="63" t="s">
        <v>1</v>
      </c>
      <c r="C10" s="60" t="s">
        <v>76</v>
      </c>
      <c r="D10" s="61"/>
      <c r="E10" s="62"/>
    </row>
    <row r="11" spans="1:5" ht="15.75">
      <c r="A11" s="66"/>
      <c r="B11" s="64"/>
      <c r="C11" s="10" t="s">
        <v>181</v>
      </c>
      <c r="D11" s="10" t="s">
        <v>182</v>
      </c>
      <c r="E11" s="10" t="s">
        <v>183</v>
      </c>
    </row>
    <row r="12" spans="1:5" ht="16.5" customHeight="1">
      <c r="A12" s="49" t="s">
        <v>2</v>
      </c>
      <c r="B12" s="7" t="s">
        <v>3</v>
      </c>
      <c r="C12" s="44">
        <f>C13+C15+C21+C23+C25</f>
        <v>1804000</v>
      </c>
      <c r="D12" s="44">
        <f>D13+D15+D21+D23+D25</f>
        <v>2208000</v>
      </c>
      <c r="E12" s="44">
        <f>E13+E15+E21+E23+E25</f>
        <v>2218000</v>
      </c>
    </row>
    <row r="13" spans="1:5" ht="15.75">
      <c r="A13" s="49" t="s">
        <v>4</v>
      </c>
      <c r="B13" s="7" t="s">
        <v>5</v>
      </c>
      <c r="C13" s="44">
        <f>SUM(C14:C14)</f>
        <v>1330000</v>
      </c>
      <c r="D13" s="44">
        <f t="shared" ref="D13:E13" si="0">SUM(D14:D14)</f>
        <v>1350000</v>
      </c>
      <c r="E13" s="44">
        <f t="shared" si="0"/>
        <v>1350000</v>
      </c>
    </row>
    <row r="14" spans="1:5" ht="93.75" customHeight="1">
      <c r="A14" s="51" t="s">
        <v>6</v>
      </c>
      <c r="B14" s="8" t="s">
        <v>7</v>
      </c>
      <c r="C14" s="43">
        <v>1330000</v>
      </c>
      <c r="D14" s="43">
        <v>1350000</v>
      </c>
      <c r="E14" s="43">
        <v>1350000</v>
      </c>
    </row>
    <row r="15" spans="1:5" ht="15.75">
      <c r="A15" s="49" t="s">
        <v>9</v>
      </c>
      <c r="B15" s="7" t="s">
        <v>10</v>
      </c>
      <c r="C15" s="44">
        <f>C16+C18</f>
        <v>180000</v>
      </c>
      <c r="D15" s="44">
        <f>D16+D18</f>
        <v>766000</v>
      </c>
      <c r="E15" s="44">
        <f>E16+E18</f>
        <v>776000</v>
      </c>
    </row>
    <row r="16" spans="1:5" ht="15.75">
      <c r="A16" s="49" t="s">
        <v>11</v>
      </c>
      <c r="B16" s="7" t="s">
        <v>12</v>
      </c>
      <c r="C16" s="44">
        <f>SUM(C17)</f>
        <v>10000</v>
      </c>
      <c r="D16" s="44">
        <f>SUM(D17)</f>
        <v>46000</v>
      </c>
      <c r="E16" s="44">
        <f>SUM(E17)</f>
        <v>46000</v>
      </c>
    </row>
    <row r="17" spans="1:5" ht="63">
      <c r="A17" s="27" t="s">
        <v>13</v>
      </c>
      <c r="B17" s="8" t="s">
        <v>35</v>
      </c>
      <c r="C17" s="43">
        <v>10000</v>
      </c>
      <c r="D17" s="43">
        <v>46000</v>
      </c>
      <c r="E17" s="43">
        <v>46000</v>
      </c>
    </row>
    <row r="18" spans="1:5" ht="15.75">
      <c r="A18" s="49" t="s">
        <v>14</v>
      </c>
      <c r="B18" s="7" t="s">
        <v>15</v>
      </c>
      <c r="C18" s="44">
        <f>SUM(C19:C20)</f>
        <v>170000</v>
      </c>
      <c r="D18" s="44">
        <f>SUM(D19:D20)</f>
        <v>720000</v>
      </c>
      <c r="E18" s="44">
        <f>SUM(E19:E20)</f>
        <v>730000</v>
      </c>
    </row>
    <row r="19" spans="1:5" ht="47.25">
      <c r="A19" s="51" t="s">
        <v>16</v>
      </c>
      <c r="B19" s="8" t="s">
        <v>17</v>
      </c>
      <c r="C19" s="43">
        <v>100000</v>
      </c>
      <c r="D19" s="43">
        <v>180000</v>
      </c>
      <c r="E19" s="43">
        <v>185000</v>
      </c>
    </row>
    <row r="20" spans="1:5" ht="47.25">
      <c r="A20" s="51" t="s">
        <v>18</v>
      </c>
      <c r="B20" s="8" t="s">
        <v>17</v>
      </c>
      <c r="C20" s="43">
        <v>70000</v>
      </c>
      <c r="D20" s="43">
        <v>540000</v>
      </c>
      <c r="E20" s="43">
        <v>545000</v>
      </c>
    </row>
    <row r="21" spans="1:5" ht="15.75">
      <c r="A21" s="49" t="s">
        <v>20</v>
      </c>
      <c r="B21" s="7" t="s">
        <v>21</v>
      </c>
      <c r="C21" s="44">
        <f>SUM(C22)</f>
        <v>4000</v>
      </c>
      <c r="D21" s="44">
        <f>SUM(D22)</f>
        <v>4000</v>
      </c>
      <c r="E21" s="44">
        <f>SUM(E22)</f>
        <v>4000</v>
      </c>
    </row>
    <row r="22" spans="1:5" ht="94.5" customHeight="1">
      <c r="A22" s="51" t="s">
        <v>22</v>
      </c>
      <c r="B22" s="8" t="s">
        <v>23</v>
      </c>
      <c r="C22" s="43">
        <v>4000</v>
      </c>
      <c r="D22" s="43">
        <v>4000</v>
      </c>
      <c r="E22" s="43">
        <v>4000</v>
      </c>
    </row>
    <row r="23" spans="1:5" ht="63">
      <c r="A23" s="49" t="s">
        <v>24</v>
      </c>
      <c r="B23" s="7" t="s">
        <v>25</v>
      </c>
      <c r="C23" s="44">
        <f>SUM(C24)</f>
        <v>270000</v>
      </c>
      <c r="D23" s="44">
        <f>SUM(D24)</f>
        <v>88000</v>
      </c>
      <c r="E23" s="44">
        <f>SUM(E24)</f>
        <v>88000</v>
      </c>
    </row>
    <row r="24" spans="1:5" ht="94.5">
      <c r="A24" s="51" t="s">
        <v>26</v>
      </c>
      <c r="B24" s="8" t="s">
        <v>27</v>
      </c>
      <c r="C24" s="43">
        <v>270000</v>
      </c>
      <c r="D24" s="43">
        <v>88000</v>
      </c>
      <c r="E24" s="43">
        <v>88000</v>
      </c>
    </row>
    <row r="25" spans="1:5" s="45" customFormat="1" ht="31.5" customHeight="1">
      <c r="A25" s="49" t="s">
        <v>234</v>
      </c>
      <c r="B25" s="50" t="s">
        <v>235</v>
      </c>
      <c r="C25" s="44">
        <f>SUM(C26)</f>
        <v>20000</v>
      </c>
      <c r="D25" s="44">
        <f t="shared" ref="D25:E25" si="1">SUM(D26)</f>
        <v>0</v>
      </c>
      <c r="E25" s="44">
        <f t="shared" si="1"/>
        <v>0</v>
      </c>
    </row>
    <row r="26" spans="1:5" ht="94.5">
      <c r="A26" s="51" t="s">
        <v>236</v>
      </c>
      <c r="B26" s="52" t="s">
        <v>237</v>
      </c>
      <c r="C26" s="43">
        <v>20000</v>
      </c>
      <c r="D26" s="43">
        <v>0</v>
      </c>
      <c r="E26" s="43">
        <v>0</v>
      </c>
    </row>
    <row r="27" spans="1:5" ht="15.75">
      <c r="A27" s="49" t="s">
        <v>28</v>
      </c>
      <c r="B27" s="7" t="s">
        <v>29</v>
      </c>
      <c r="C27" s="44">
        <f>C28</f>
        <v>5831948</v>
      </c>
      <c r="D27" s="44">
        <f>D28</f>
        <v>3238400</v>
      </c>
      <c r="E27" s="44">
        <f>E28</f>
        <v>3075500</v>
      </c>
    </row>
    <row r="28" spans="1:5" ht="32.25" customHeight="1">
      <c r="A28" s="51" t="s">
        <v>30</v>
      </c>
      <c r="B28" s="8" t="s">
        <v>31</v>
      </c>
      <c r="C28" s="43">
        <f>SUM(C29:C33)</f>
        <v>5831948</v>
      </c>
      <c r="D28" s="43">
        <f>SUM(D29:D32)</f>
        <v>3238400</v>
      </c>
      <c r="E28" s="43">
        <f>SUM(E29:E32)</f>
        <v>3075500</v>
      </c>
    </row>
    <row r="29" spans="1:5" ht="31.5">
      <c r="A29" s="54" t="s">
        <v>221</v>
      </c>
      <c r="B29" s="8" t="s">
        <v>32</v>
      </c>
      <c r="C29" s="43">
        <v>3201300</v>
      </c>
      <c r="D29" s="43">
        <v>3177400</v>
      </c>
      <c r="E29" s="43">
        <v>3014500</v>
      </c>
    </row>
    <row r="30" spans="1:5" ht="47.25">
      <c r="A30" s="54" t="s">
        <v>228</v>
      </c>
      <c r="B30" s="8" t="s">
        <v>226</v>
      </c>
      <c r="C30" s="43">
        <v>1694300</v>
      </c>
      <c r="D30" s="43" t="s">
        <v>220</v>
      </c>
      <c r="E30" s="43" t="s">
        <v>220</v>
      </c>
    </row>
    <row r="31" spans="1:5" ht="16.5" customHeight="1">
      <c r="A31" s="54" t="s">
        <v>229</v>
      </c>
      <c r="B31" s="8" t="s">
        <v>227</v>
      </c>
      <c r="C31" s="43">
        <v>28576</v>
      </c>
      <c r="D31" s="43" t="s">
        <v>220</v>
      </c>
      <c r="E31" s="43" t="s">
        <v>220</v>
      </c>
    </row>
    <row r="32" spans="1:5" ht="63">
      <c r="A32" s="54" t="s">
        <v>222</v>
      </c>
      <c r="B32" s="8" t="s">
        <v>33</v>
      </c>
      <c r="C32" s="43">
        <v>61000</v>
      </c>
      <c r="D32" s="43">
        <v>61000</v>
      </c>
      <c r="E32" s="43">
        <v>61000</v>
      </c>
    </row>
    <row r="33" spans="1:5" ht="78.75">
      <c r="A33" s="54" t="s">
        <v>224</v>
      </c>
      <c r="B33" s="24" t="s">
        <v>225</v>
      </c>
      <c r="C33" s="43">
        <f>815592+30868+312</f>
        <v>846772</v>
      </c>
      <c r="D33" s="43" t="s">
        <v>220</v>
      </c>
      <c r="E33" s="43" t="s">
        <v>220</v>
      </c>
    </row>
    <row r="34" spans="1:5" ht="15.75">
      <c r="A34" s="13" t="s">
        <v>34</v>
      </c>
      <c r="B34" s="8"/>
      <c r="C34" s="44">
        <f>C12+C27</f>
        <v>7635948</v>
      </c>
      <c r="D34" s="44">
        <f>D12+D27</f>
        <v>5446400</v>
      </c>
      <c r="E34" s="44">
        <f>E12+E27</f>
        <v>5293500</v>
      </c>
    </row>
    <row r="35" spans="1:5">
      <c r="C35" s="29"/>
    </row>
    <row r="36" spans="1:5">
      <c r="C36" s="29"/>
      <c r="D36" s="29"/>
      <c r="E36" s="29"/>
    </row>
  </sheetData>
  <mergeCells count="10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6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4"/>
  <sheetViews>
    <sheetView workbookViewId="0">
      <selection activeCell="A6" sqref="A6:B6"/>
    </sheetView>
  </sheetViews>
  <sheetFormatPr defaultRowHeight="15"/>
  <cols>
    <col min="1" max="1" width="31.7109375" customWidth="1"/>
    <col min="2" max="2" width="69.28515625" customWidth="1"/>
  </cols>
  <sheetData>
    <row r="1" spans="1:5" ht="15.75">
      <c r="A1" s="56" t="s">
        <v>49</v>
      </c>
      <c r="B1" s="56"/>
    </row>
    <row r="2" spans="1:5" ht="15.75">
      <c r="A2" s="59" t="s">
        <v>45</v>
      </c>
      <c r="B2" s="59"/>
    </row>
    <row r="3" spans="1:5" ht="15.75">
      <c r="B3" s="2" t="s">
        <v>46</v>
      </c>
    </row>
    <row r="4" spans="1:5" ht="15.75">
      <c r="A4" s="59" t="s">
        <v>36</v>
      </c>
      <c r="B4" s="59"/>
    </row>
    <row r="5" spans="1:5" ht="15.75">
      <c r="A5" s="59" t="s">
        <v>37</v>
      </c>
      <c r="B5" s="59"/>
    </row>
    <row r="6" spans="1:5" ht="15.75">
      <c r="A6" s="59" t="s">
        <v>244</v>
      </c>
      <c r="B6" s="59"/>
      <c r="C6" s="40"/>
      <c r="D6" s="40"/>
      <c r="E6" s="40"/>
    </row>
    <row r="7" spans="1:5" ht="15.75">
      <c r="B7" s="2"/>
    </row>
    <row r="8" spans="1:5" ht="30" customHeight="1">
      <c r="A8" s="58" t="s">
        <v>173</v>
      </c>
      <c r="B8" s="58"/>
    </row>
    <row r="10" spans="1:5" ht="63">
      <c r="A10" s="10" t="s">
        <v>72</v>
      </c>
      <c r="B10" s="10" t="s">
        <v>50</v>
      </c>
      <c r="C10" s="1"/>
    </row>
    <row r="11" spans="1:5" ht="15.75">
      <c r="A11" s="10">
        <v>1</v>
      </c>
      <c r="B11" s="22">
        <v>2</v>
      </c>
      <c r="C11" s="1"/>
    </row>
    <row r="12" spans="1:5" s="48" customFormat="1" ht="15.75">
      <c r="A12" s="46" t="s">
        <v>238</v>
      </c>
      <c r="B12" s="23" t="s">
        <v>239</v>
      </c>
      <c r="C12" s="1"/>
    </row>
    <row r="13" spans="1:5" s="48" customFormat="1" ht="63">
      <c r="A13" s="47" t="s">
        <v>236</v>
      </c>
      <c r="B13" s="53" t="s">
        <v>237</v>
      </c>
      <c r="C13" s="1"/>
    </row>
    <row r="14" spans="1:5" ht="31.5">
      <c r="A14" s="23">
        <v>182</v>
      </c>
      <c r="B14" s="25" t="s">
        <v>54</v>
      </c>
      <c r="C14" s="1"/>
    </row>
    <row r="15" spans="1:5" ht="78.75">
      <c r="A15" s="24" t="s">
        <v>6</v>
      </c>
      <c r="B15" s="26" t="s">
        <v>55</v>
      </c>
      <c r="C15" s="1"/>
    </row>
    <row r="16" spans="1:5" ht="110.25">
      <c r="A16" s="24" t="s">
        <v>8</v>
      </c>
      <c r="B16" s="26" t="s">
        <v>56</v>
      </c>
      <c r="C16" s="1"/>
    </row>
    <row r="17" spans="1:3" ht="47.25">
      <c r="A17" s="24" t="s">
        <v>57</v>
      </c>
      <c r="B17" s="26" t="s">
        <v>58</v>
      </c>
      <c r="C17" s="1"/>
    </row>
    <row r="18" spans="1:3" ht="15.75">
      <c r="A18" s="24" t="s">
        <v>59</v>
      </c>
      <c r="B18" s="24" t="s">
        <v>42</v>
      </c>
      <c r="C18" s="1"/>
    </row>
    <row r="19" spans="1:3" ht="47.25">
      <c r="A19" s="24" t="s">
        <v>13</v>
      </c>
      <c r="B19" s="24" t="s">
        <v>60</v>
      </c>
      <c r="C19" s="1"/>
    </row>
    <row r="20" spans="1:3" ht="31.5">
      <c r="A20" s="24" t="s">
        <v>16</v>
      </c>
      <c r="B20" s="24" t="s">
        <v>17</v>
      </c>
      <c r="C20" s="1"/>
    </row>
    <row r="21" spans="1:3" ht="31.5">
      <c r="A21" s="24" t="s">
        <v>18</v>
      </c>
      <c r="B21" s="24" t="s">
        <v>19</v>
      </c>
      <c r="C21" s="1"/>
    </row>
    <row r="22" spans="1:3" ht="31.5">
      <c r="A22" s="23">
        <v>914</v>
      </c>
      <c r="B22" s="23" t="s">
        <v>61</v>
      </c>
      <c r="C22" s="1"/>
    </row>
    <row r="23" spans="1:3" ht="63">
      <c r="A23" s="24" t="s">
        <v>22</v>
      </c>
      <c r="B23" s="26" t="s">
        <v>62</v>
      </c>
      <c r="C23" s="1"/>
    </row>
    <row r="24" spans="1:3" ht="63">
      <c r="A24" s="24" t="s">
        <v>26</v>
      </c>
      <c r="B24" s="26" t="s">
        <v>63</v>
      </c>
      <c r="C24" s="1"/>
    </row>
    <row r="25" spans="1:3" ht="94.5">
      <c r="A25" s="24" t="s">
        <v>64</v>
      </c>
      <c r="B25" s="24" t="s">
        <v>65</v>
      </c>
      <c r="C25" s="1"/>
    </row>
    <row r="26" spans="1:3" ht="31.5">
      <c r="A26" s="24" t="s">
        <v>66</v>
      </c>
      <c r="B26" s="26" t="s">
        <v>67</v>
      </c>
      <c r="C26" s="1"/>
    </row>
    <row r="27" spans="1:3" ht="15.75">
      <c r="A27" s="24" t="s">
        <v>68</v>
      </c>
      <c r="B27" s="26" t="s">
        <v>40</v>
      </c>
      <c r="C27" s="1"/>
    </row>
    <row r="28" spans="1:3" ht="94.5">
      <c r="A28" s="24" t="s">
        <v>70</v>
      </c>
      <c r="B28" s="26" t="s">
        <v>71</v>
      </c>
      <c r="C28" s="1"/>
    </row>
    <row r="29" spans="1:3" ht="31.5">
      <c r="A29" s="24" t="s">
        <v>221</v>
      </c>
      <c r="B29" s="26" t="s">
        <v>32</v>
      </c>
      <c r="C29" s="1"/>
    </row>
    <row r="30" spans="1:3" ht="31.5">
      <c r="A30" s="24" t="s">
        <v>228</v>
      </c>
      <c r="B30" s="8" t="s">
        <v>226</v>
      </c>
      <c r="C30" s="1"/>
    </row>
    <row r="31" spans="1:3" ht="15.75">
      <c r="A31" s="24" t="s">
        <v>229</v>
      </c>
      <c r="B31" s="8" t="s">
        <v>227</v>
      </c>
      <c r="C31" s="1"/>
    </row>
    <row r="32" spans="1:3" ht="47.25">
      <c r="A32" s="24" t="s">
        <v>222</v>
      </c>
      <c r="B32" s="24" t="s">
        <v>33</v>
      </c>
      <c r="C32" s="1"/>
    </row>
    <row r="33" spans="1:3" ht="63.75" customHeight="1">
      <c r="A33" s="24" t="s">
        <v>224</v>
      </c>
      <c r="B33" s="24" t="s">
        <v>225</v>
      </c>
      <c r="C33" s="1"/>
    </row>
    <row r="34" spans="1:3" ht="47.25">
      <c r="A34" s="24" t="s">
        <v>223</v>
      </c>
      <c r="B34" s="26" t="s">
        <v>69</v>
      </c>
    </row>
  </sheetData>
  <mergeCells count="6">
    <mergeCell ref="A1:B1"/>
    <mergeCell ref="A8:B8"/>
    <mergeCell ref="A6:B6"/>
    <mergeCell ref="A5:B5"/>
    <mergeCell ref="A4:B4"/>
    <mergeCell ref="A2:B2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6" sqref="A6:E6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</cols>
  <sheetData>
    <row r="1" spans="1:6" ht="15.75">
      <c r="A1" s="56" t="s">
        <v>51</v>
      </c>
      <c r="B1" s="56"/>
      <c r="C1" s="56"/>
      <c r="D1" s="56"/>
      <c r="E1" s="56"/>
    </row>
    <row r="2" spans="1:6" ht="15.75">
      <c r="A2" s="59" t="s">
        <v>45</v>
      </c>
      <c r="B2" s="59"/>
      <c r="C2" s="59"/>
      <c r="D2" s="59"/>
      <c r="E2" s="59"/>
    </row>
    <row r="3" spans="1:6" ht="15.75">
      <c r="A3" s="59" t="s">
        <v>46</v>
      </c>
      <c r="B3" s="59"/>
      <c r="C3" s="59"/>
      <c r="D3" s="59"/>
      <c r="E3" s="59"/>
    </row>
    <row r="4" spans="1:6" ht="15.75">
      <c r="A4" s="59" t="s">
        <v>36</v>
      </c>
      <c r="B4" s="59"/>
      <c r="C4" s="59"/>
      <c r="D4" s="59"/>
      <c r="E4" s="59"/>
    </row>
    <row r="5" spans="1:6" ht="15.75">
      <c r="A5" s="59" t="s">
        <v>37</v>
      </c>
      <c r="B5" s="59"/>
      <c r="C5" s="59"/>
      <c r="D5" s="59"/>
      <c r="E5" s="59"/>
    </row>
    <row r="6" spans="1:6" ht="15.75">
      <c r="A6" s="59" t="s">
        <v>244</v>
      </c>
      <c r="B6" s="59"/>
      <c r="C6" s="59"/>
      <c r="D6" s="59"/>
      <c r="E6" s="59"/>
      <c r="F6" s="40"/>
    </row>
    <row r="7" spans="1:6" ht="15.75">
      <c r="B7" s="2"/>
    </row>
    <row r="8" spans="1:6" ht="33" customHeight="1">
      <c r="A8" s="58" t="s">
        <v>174</v>
      </c>
      <c r="B8" s="58"/>
      <c r="C8" s="58"/>
      <c r="D8" s="58"/>
      <c r="E8" s="58"/>
    </row>
    <row r="10" spans="1:6" ht="15.75">
      <c r="A10" s="63" t="s">
        <v>74</v>
      </c>
      <c r="B10" s="63" t="s">
        <v>75</v>
      </c>
      <c r="C10" s="60" t="s">
        <v>76</v>
      </c>
      <c r="D10" s="61"/>
      <c r="E10" s="62"/>
    </row>
    <row r="11" spans="1:6" ht="63" customHeight="1">
      <c r="A11" s="64"/>
      <c r="B11" s="64"/>
      <c r="C11" s="10" t="s">
        <v>181</v>
      </c>
      <c r="D11" s="10" t="s">
        <v>182</v>
      </c>
      <c r="E11" s="10" t="s">
        <v>183</v>
      </c>
    </row>
    <row r="12" spans="1:6" ht="31.5">
      <c r="A12" s="5" t="s">
        <v>77</v>
      </c>
      <c r="B12" s="21" t="s">
        <v>78</v>
      </c>
      <c r="C12" s="20">
        <f>C18+C14</f>
        <v>1962323.5199999996</v>
      </c>
      <c r="D12" s="20">
        <f>D18+D14</f>
        <v>0</v>
      </c>
      <c r="E12" s="20">
        <f>E18+E14</f>
        <v>0</v>
      </c>
    </row>
    <row r="13" spans="1:6" ht="31.5">
      <c r="A13" s="5" t="s">
        <v>79</v>
      </c>
      <c r="B13" s="21" t="s">
        <v>80</v>
      </c>
      <c r="C13" s="20">
        <f>C12</f>
        <v>1962323.5199999996</v>
      </c>
      <c r="D13" s="20">
        <f>D12</f>
        <v>0</v>
      </c>
      <c r="E13" s="20">
        <f>E12</f>
        <v>0</v>
      </c>
    </row>
    <row r="14" spans="1:6" ht="18" customHeight="1">
      <c r="A14" s="5" t="s">
        <v>81</v>
      </c>
      <c r="B14" s="21" t="s">
        <v>82</v>
      </c>
      <c r="C14" s="20">
        <f>-'Приложение 2'!C34</f>
        <v>-7635948</v>
      </c>
      <c r="D14" s="20">
        <f>-'Приложение 2'!D34</f>
        <v>-5446400</v>
      </c>
      <c r="E14" s="20">
        <f>-'Приложение 2'!E34</f>
        <v>-5293500</v>
      </c>
    </row>
    <row r="15" spans="1:6" ht="18" customHeight="1">
      <c r="A15" s="5" t="s">
        <v>83</v>
      </c>
      <c r="B15" s="21" t="s">
        <v>84</v>
      </c>
      <c r="C15" s="20">
        <f>C14</f>
        <v>-7635948</v>
      </c>
      <c r="D15" s="20">
        <f>D14</f>
        <v>-5446400</v>
      </c>
      <c r="E15" s="20">
        <f>E14</f>
        <v>-5293500</v>
      </c>
    </row>
    <row r="16" spans="1:6" ht="31.5">
      <c r="A16" s="5" t="s">
        <v>85</v>
      </c>
      <c r="B16" s="21" t="s">
        <v>86</v>
      </c>
      <c r="C16" s="20">
        <f>C14</f>
        <v>-7635948</v>
      </c>
      <c r="D16" s="20">
        <f>D14</f>
        <v>-5446400</v>
      </c>
      <c r="E16" s="20">
        <f>E14</f>
        <v>-5293500</v>
      </c>
    </row>
    <row r="17" spans="1:5" ht="31.5">
      <c r="A17" s="5" t="s">
        <v>87</v>
      </c>
      <c r="B17" s="21" t="s">
        <v>88</v>
      </c>
      <c r="C17" s="20">
        <f>C14</f>
        <v>-7635948</v>
      </c>
      <c r="D17" s="20">
        <f>D14</f>
        <v>-5446400</v>
      </c>
      <c r="E17" s="20">
        <f>E14</f>
        <v>-5293500</v>
      </c>
    </row>
    <row r="18" spans="1:5" ht="18" customHeight="1">
      <c r="A18" s="5" t="s">
        <v>89</v>
      </c>
      <c r="B18" s="21" t="s">
        <v>90</v>
      </c>
      <c r="C18" s="20">
        <f>'Приложение 6'!D90</f>
        <v>9598271.5199999996</v>
      </c>
      <c r="D18" s="20">
        <f>'Приложение 6'!E90+134635</f>
        <v>5446400</v>
      </c>
      <c r="E18" s="20">
        <f>'Приложение 6'!F90+261625</f>
        <v>5293500</v>
      </c>
    </row>
    <row r="19" spans="1:5" ht="18" customHeight="1">
      <c r="A19" s="5" t="s">
        <v>91</v>
      </c>
      <c r="B19" s="21" t="s">
        <v>92</v>
      </c>
      <c r="C19" s="20">
        <f>C18</f>
        <v>9598271.5199999996</v>
      </c>
      <c r="D19" s="20">
        <f>D18</f>
        <v>5446400</v>
      </c>
      <c r="E19" s="20">
        <f>E18</f>
        <v>5293500</v>
      </c>
    </row>
    <row r="20" spans="1:5" ht="31.5">
      <c r="A20" s="5" t="s">
        <v>93</v>
      </c>
      <c r="B20" s="21" t="s">
        <v>94</v>
      </c>
      <c r="C20" s="20">
        <f>C18</f>
        <v>9598271.5199999996</v>
      </c>
      <c r="D20" s="20">
        <f>D18</f>
        <v>5446400</v>
      </c>
      <c r="E20" s="20">
        <f>E18</f>
        <v>5293500</v>
      </c>
    </row>
    <row r="21" spans="1:5" ht="31.5">
      <c r="A21" s="5" t="s">
        <v>95</v>
      </c>
      <c r="B21" s="21" t="s">
        <v>96</v>
      </c>
      <c r="C21" s="20">
        <f>C18</f>
        <v>9598271.5199999996</v>
      </c>
      <c r="D21" s="20">
        <f>D18</f>
        <v>5446400</v>
      </c>
      <c r="E21" s="20">
        <f>E18</f>
        <v>5293500</v>
      </c>
    </row>
  </sheetData>
  <mergeCells count="10">
    <mergeCell ref="A1:E1"/>
    <mergeCell ref="A2:E2"/>
    <mergeCell ref="A3:E3"/>
    <mergeCell ref="A4:E4"/>
    <mergeCell ref="A6:E6"/>
    <mergeCell ref="A10:A11"/>
    <mergeCell ref="B10:B11"/>
    <mergeCell ref="C10:E10"/>
    <mergeCell ref="A8:E8"/>
    <mergeCell ref="A5:E5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6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A6" sqref="A6:F6"/>
    </sheetView>
  </sheetViews>
  <sheetFormatPr defaultColWidth="18.85546875" defaultRowHeight="15"/>
  <cols>
    <col min="2" max="2" width="25.85546875" customWidth="1"/>
    <col min="3" max="3" width="38.7109375" customWidth="1"/>
  </cols>
  <sheetData>
    <row r="1" spans="1:6" ht="15.75">
      <c r="A1" s="56" t="s">
        <v>52</v>
      </c>
      <c r="B1" s="56"/>
      <c r="C1" s="56"/>
      <c r="D1" s="56"/>
      <c r="E1" s="56"/>
      <c r="F1" s="56"/>
    </row>
    <row r="2" spans="1:6" ht="15.75">
      <c r="A2" s="59" t="s">
        <v>45</v>
      </c>
      <c r="B2" s="59"/>
      <c r="C2" s="59"/>
      <c r="D2" s="59"/>
      <c r="E2" s="59"/>
      <c r="F2" s="59"/>
    </row>
    <row r="3" spans="1:6" ht="15.75">
      <c r="A3" s="59" t="s">
        <v>46</v>
      </c>
      <c r="B3" s="59"/>
      <c r="C3" s="59"/>
      <c r="D3" s="59"/>
      <c r="E3" s="59"/>
      <c r="F3" s="59"/>
    </row>
    <row r="4" spans="1:6" ht="15.75">
      <c r="A4" s="59" t="s">
        <v>36</v>
      </c>
      <c r="B4" s="59"/>
      <c r="C4" s="59"/>
      <c r="D4" s="59"/>
      <c r="E4" s="59"/>
      <c r="F4" s="59"/>
    </row>
    <row r="5" spans="1:6" ht="15.75">
      <c r="A5" s="59" t="s">
        <v>37</v>
      </c>
      <c r="B5" s="59"/>
      <c r="C5" s="59"/>
      <c r="D5" s="59"/>
      <c r="E5" s="59"/>
      <c r="F5" s="59"/>
    </row>
    <row r="6" spans="1:6" ht="15.75">
      <c r="A6" s="59" t="s">
        <v>244</v>
      </c>
      <c r="B6" s="59"/>
      <c r="C6" s="59"/>
      <c r="D6" s="59"/>
      <c r="E6" s="59"/>
      <c r="F6" s="59"/>
    </row>
    <row r="8" spans="1:6" ht="62.25" customHeight="1">
      <c r="A8" s="69" t="s">
        <v>175</v>
      </c>
      <c r="B8" s="69"/>
      <c r="C8" s="69"/>
      <c r="D8" s="69"/>
      <c r="E8" s="69"/>
      <c r="F8" s="69"/>
    </row>
    <row r="10" spans="1:6" ht="36" customHeight="1">
      <c r="A10" s="67" t="s">
        <v>74</v>
      </c>
      <c r="B10" s="68"/>
      <c r="C10" s="63" t="s">
        <v>97</v>
      </c>
      <c r="D10" s="60" t="s">
        <v>76</v>
      </c>
      <c r="E10" s="61"/>
      <c r="F10" s="62"/>
    </row>
    <row r="11" spans="1:6" ht="94.5">
      <c r="A11" s="10" t="s">
        <v>105</v>
      </c>
      <c r="B11" s="10" t="s">
        <v>98</v>
      </c>
      <c r="C11" s="64"/>
      <c r="D11" s="10" t="s">
        <v>181</v>
      </c>
      <c r="E11" s="10" t="s">
        <v>182</v>
      </c>
      <c r="F11" s="10" t="s">
        <v>183</v>
      </c>
    </row>
    <row r="12" spans="1:6" ht="15.75">
      <c r="A12" s="9">
        <v>1</v>
      </c>
      <c r="B12" s="9">
        <v>2</v>
      </c>
      <c r="C12" s="9">
        <v>3</v>
      </c>
      <c r="D12" s="9">
        <v>4</v>
      </c>
      <c r="E12" s="9">
        <v>4</v>
      </c>
      <c r="F12" s="9">
        <v>4</v>
      </c>
    </row>
    <row r="13" spans="1:6" ht="63">
      <c r="A13" s="13">
        <v>914</v>
      </c>
      <c r="B13" s="18"/>
      <c r="C13" s="7" t="s">
        <v>61</v>
      </c>
      <c r="D13" s="18"/>
      <c r="E13" s="18"/>
      <c r="F13" s="18"/>
    </row>
    <row r="14" spans="1:6" ht="31.5">
      <c r="A14" s="5">
        <v>914</v>
      </c>
      <c r="B14" s="13" t="s">
        <v>99</v>
      </c>
      <c r="C14" s="7" t="s">
        <v>100</v>
      </c>
      <c r="D14" s="19">
        <f>D16-D15</f>
        <v>1962323.5199999996</v>
      </c>
      <c r="E14" s="19">
        <f>E16-E15</f>
        <v>0</v>
      </c>
      <c r="F14" s="19">
        <f>F16-F15</f>
        <v>0</v>
      </c>
    </row>
    <row r="15" spans="1:6" ht="33" customHeight="1">
      <c r="A15" s="5">
        <v>914</v>
      </c>
      <c r="B15" s="5" t="s">
        <v>101</v>
      </c>
      <c r="C15" s="8" t="s">
        <v>102</v>
      </c>
      <c r="D15" s="20">
        <f>-'Приложение 4'!C14</f>
        <v>7635948</v>
      </c>
      <c r="E15" s="20">
        <f>-'Приложение 4'!D14</f>
        <v>5446400</v>
      </c>
      <c r="F15" s="20">
        <f>-'Приложение 4'!E14</f>
        <v>5293500</v>
      </c>
    </row>
    <row r="16" spans="1:6" ht="33" customHeight="1">
      <c r="A16" s="5">
        <v>914</v>
      </c>
      <c r="B16" s="5" t="s">
        <v>103</v>
      </c>
      <c r="C16" s="8" t="s">
        <v>104</v>
      </c>
      <c r="D16" s="20">
        <f>'Приложение 4'!C18</f>
        <v>9598271.5199999996</v>
      </c>
      <c r="E16" s="20">
        <f>'Приложение 4'!D18</f>
        <v>5446400</v>
      </c>
      <c r="F16" s="20">
        <f>'Приложение 4'!E18</f>
        <v>5293500</v>
      </c>
    </row>
  </sheetData>
  <mergeCells count="10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04"/>
  <sheetViews>
    <sheetView workbookViewId="0">
      <selection activeCell="D77" sqref="D77:D78"/>
    </sheetView>
  </sheetViews>
  <sheetFormatPr defaultRowHeight="15"/>
  <cols>
    <col min="1" max="1" width="56" customWidth="1"/>
    <col min="2" max="2" width="14.7109375" customWidth="1"/>
    <col min="3" max="3" width="13.28515625" customWidth="1"/>
    <col min="4" max="6" width="18" customWidth="1"/>
  </cols>
  <sheetData>
    <row r="1" spans="1:6" ht="15.75">
      <c r="A1" s="56" t="s">
        <v>53</v>
      </c>
      <c r="B1" s="56"/>
      <c r="C1" s="56"/>
      <c r="D1" s="56"/>
      <c r="E1" s="56"/>
      <c r="F1" s="56"/>
    </row>
    <row r="2" spans="1:6" ht="15.75">
      <c r="A2" s="59" t="s">
        <v>45</v>
      </c>
      <c r="B2" s="59"/>
      <c r="C2" s="59"/>
      <c r="D2" s="59"/>
      <c r="E2" s="59"/>
      <c r="F2" s="59"/>
    </row>
    <row r="3" spans="1:6" ht="15.75">
      <c r="A3" s="59" t="s">
        <v>46</v>
      </c>
      <c r="B3" s="59"/>
      <c r="C3" s="59"/>
      <c r="D3" s="59"/>
      <c r="E3" s="59"/>
      <c r="F3" s="59"/>
    </row>
    <row r="4" spans="1:6" ht="15.75">
      <c r="A4" s="59" t="s">
        <v>36</v>
      </c>
      <c r="B4" s="59"/>
      <c r="C4" s="59"/>
      <c r="D4" s="59"/>
      <c r="E4" s="59"/>
      <c r="F4" s="59"/>
    </row>
    <row r="5" spans="1:6" ht="15.75">
      <c r="A5" s="59" t="s">
        <v>37</v>
      </c>
      <c r="B5" s="59"/>
      <c r="C5" s="59"/>
      <c r="D5" s="59"/>
      <c r="E5" s="59"/>
      <c r="F5" s="59"/>
    </row>
    <row r="6" spans="1:6" ht="15.75">
      <c r="A6" s="59" t="s">
        <v>244</v>
      </c>
      <c r="B6" s="59"/>
      <c r="C6" s="59"/>
      <c r="D6" s="59"/>
      <c r="E6" s="59"/>
      <c r="F6" s="59"/>
    </row>
    <row r="8" spans="1:6" ht="35.25" customHeight="1">
      <c r="A8" s="58" t="s">
        <v>184</v>
      </c>
      <c r="B8" s="58"/>
      <c r="C8" s="58"/>
      <c r="D8" s="58"/>
      <c r="E8" s="58"/>
      <c r="F8" s="58"/>
    </row>
    <row r="10" spans="1:6" ht="15" customHeight="1">
      <c r="A10" s="63" t="s">
        <v>50</v>
      </c>
      <c r="B10" s="63" t="s">
        <v>106</v>
      </c>
      <c r="C10" s="63" t="s">
        <v>107</v>
      </c>
      <c r="D10" s="60" t="s">
        <v>76</v>
      </c>
      <c r="E10" s="61"/>
      <c r="F10" s="62"/>
    </row>
    <row r="11" spans="1:6" ht="31.5" customHeight="1">
      <c r="A11" s="64"/>
      <c r="B11" s="64"/>
      <c r="C11" s="64"/>
      <c r="D11" s="10" t="s">
        <v>181</v>
      </c>
      <c r="E11" s="10" t="s">
        <v>182</v>
      </c>
      <c r="F11" s="10" t="s">
        <v>183</v>
      </c>
    </row>
    <row r="12" spans="1:6" ht="47.25">
      <c r="A12" s="7" t="s">
        <v>61</v>
      </c>
      <c r="B12" s="13"/>
      <c r="C12" s="13"/>
      <c r="D12" s="30">
        <f>D13+D36+D42+D46+D51+D56</f>
        <v>6096623.5199999996</v>
      </c>
      <c r="E12" s="30">
        <f>E13+E36+E42+E51+E56</f>
        <v>3354000</v>
      </c>
      <c r="F12" s="30">
        <f>F13+F36+F42+F51+F56</f>
        <v>3214055</v>
      </c>
    </row>
    <row r="13" spans="1:6" ht="15.75">
      <c r="A13" s="7" t="s">
        <v>108</v>
      </c>
      <c r="B13" s="13"/>
      <c r="C13" s="13"/>
      <c r="D13" s="30">
        <f>D14+D17+D27+D29</f>
        <v>4086341.34</v>
      </c>
      <c r="E13" s="30">
        <f>E14+E17+E27+E29</f>
        <v>2791300</v>
      </c>
      <c r="F13" s="30">
        <f>F14+F17+F27+F29</f>
        <v>2651355</v>
      </c>
    </row>
    <row r="14" spans="1:6" ht="47.25">
      <c r="A14" s="7" t="s">
        <v>109</v>
      </c>
      <c r="B14" s="13"/>
      <c r="C14" s="13"/>
      <c r="D14" s="30">
        <f>SUM(D15)</f>
        <v>525300</v>
      </c>
      <c r="E14" s="30">
        <f>SUM(E15)</f>
        <v>514500</v>
      </c>
      <c r="F14" s="30">
        <f>SUM(F15)</f>
        <v>514500</v>
      </c>
    </row>
    <row r="15" spans="1:6" ht="31.5">
      <c r="A15" s="16" t="s">
        <v>110</v>
      </c>
      <c r="B15" s="77" t="s">
        <v>188</v>
      </c>
      <c r="C15" s="78">
        <v>100</v>
      </c>
      <c r="D15" s="76">
        <f>SUM('Приложение 7'!G14:G15)</f>
        <v>525300</v>
      </c>
      <c r="E15" s="76">
        <f>SUM('Приложение 8'!G15:G16)</f>
        <v>514500</v>
      </c>
      <c r="F15" s="76">
        <f>SUM('Приложение 8'!H15:H16)</f>
        <v>514500</v>
      </c>
    </row>
    <row r="16" spans="1:6" ht="78.75">
      <c r="A16" s="17" t="s">
        <v>111</v>
      </c>
      <c r="B16" s="77"/>
      <c r="C16" s="78"/>
      <c r="D16" s="76"/>
      <c r="E16" s="76"/>
      <c r="F16" s="76"/>
    </row>
    <row r="17" spans="1:6" ht="63">
      <c r="A17" s="7" t="s">
        <v>137</v>
      </c>
      <c r="B17" s="14"/>
      <c r="C17" s="13"/>
      <c r="D17" s="30">
        <f>SUM(D18)</f>
        <v>3142041.34</v>
      </c>
      <c r="E17" s="30">
        <f>SUM(E18)</f>
        <v>2126490</v>
      </c>
      <c r="F17" s="30">
        <f>SUM(F18)</f>
        <v>1996855</v>
      </c>
    </row>
    <row r="18" spans="1:6" ht="15.75">
      <c r="A18" s="7" t="s">
        <v>112</v>
      </c>
      <c r="B18" s="14"/>
      <c r="C18" s="13"/>
      <c r="D18" s="30">
        <f>SUM(D19:D26)</f>
        <v>3142041.34</v>
      </c>
      <c r="E18" s="30">
        <f>SUM(E19:E26)</f>
        <v>2126490</v>
      </c>
      <c r="F18" s="30">
        <f>SUM(F19:F26)</f>
        <v>1996855</v>
      </c>
    </row>
    <row r="19" spans="1:6" ht="31.5">
      <c r="A19" s="16" t="s">
        <v>113</v>
      </c>
      <c r="B19" s="77" t="s">
        <v>189</v>
      </c>
      <c r="C19" s="78">
        <v>100</v>
      </c>
      <c r="D19" s="76">
        <f>SUM('Приложение 7'!G18:G19)</f>
        <v>2077200</v>
      </c>
      <c r="E19" s="76">
        <f>SUM('Приложение 8'!G19:G20)</f>
        <v>2023890</v>
      </c>
      <c r="F19" s="76">
        <f>SUM('Приложение 8'!H19:H20)</f>
        <v>1894255</v>
      </c>
    </row>
    <row r="20" spans="1:6" ht="78.75">
      <c r="A20" s="17" t="s">
        <v>111</v>
      </c>
      <c r="B20" s="77"/>
      <c r="C20" s="78"/>
      <c r="D20" s="76"/>
      <c r="E20" s="76"/>
      <c r="F20" s="76"/>
    </row>
    <row r="21" spans="1:6" ht="31.5">
      <c r="A21" s="16" t="s">
        <v>113</v>
      </c>
      <c r="B21" s="77" t="s">
        <v>189</v>
      </c>
      <c r="C21" s="78">
        <v>200</v>
      </c>
      <c r="D21" s="76">
        <f>SUM('Приложение 7'!G20:G21)</f>
        <v>1029310.74</v>
      </c>
      <c r="E21" s="76">
        <f>SUM('Приложение 8'!G21:G22)</f>
        <v>92600</v>
      </c>
      <c r="F21" s="76">
        <f>SUM('Приложение 8'!H21:H22)</f>
        <v>92600</v>
      </c>
    </row>
    <row r="22" spans="1:6" ht="31.5">
      <c r="A22" s="17" t="s">
        <v>114</v>
      </c>
      <c r="B22" s="77"/>
      <c r="C22" s="78"/>
      <c r="D22" s="76"/>
      <c r="E22" s="76"/>
      <c r="F22" s="76"/>
    </row>
    <row r="23" spans="1:6" ht="31.5">
      <c r="A23" s="16" t="s">
        <v>113</v>
      </c>
      <c r="B23" s="77" t="s">
        <v>189</v>
      </c>
      <c r="C23" s="74">
        <v>300</v>
      </c>
      <c r="D23" s="70">
        <f>SUM('Приложение 7'!G22:G23)</f>
        <v>22241.34</v>
      </c>
      <c r="E23" s="84" t="s">
        <v>220</v>
      </c>
      <c r="F23" s="84" t="s">
        <v>220</v>
      </c>
    </row>
    <row r="24" spans="1:6" ht="16.5" customHeight="1">
      <c r="A24" s="17" t="s">
        <v>128</v>
      </c>
      <c r="B24" s="77"/>
      <c r="C24" s="75"/>
      <c r="D24" s="71"/>
      <c r="E24" s="85"/>
      <c r="F24" s="85"/>
    </row>
    <row r="25" spans="1:6" ht="31.5">
      <c r="A25" s="16" t="s">
        <v>113</v>
      </c>
      <c r="B25" s="77" t="s">
        <v>189</v>
      </c>
      <c r="C25" s="78">
        <v>800</v>
      </c>
      <c r="D25" s="76">
        <f>SUM('Приложение 7'!G24:G25)</f>
        <v>13289.26</v>
      </c>
      <c r="E25" s="76">
        <f>SUM('Приложение 8'!G23:G24)</f>
        <v>10000</v>
      </c>
      <c r="F25" s="76">
        <f>SUM('Приложение 8'!H23:H24)</f>
        <v>10000</v>
      </c>
    </row>
    <row r="26" spans="1:6" ht="15.75">
      <c r="A26" s="17" t="s">
        <v>115</v>
      </c>
      <c r="B26" s="77"/>
      <c r="C26" s="78"/>
      <c r="D26" s="76"/>
      <c r="E26" s="76"/>
      <c r="F26" s="76"/>
    </row>
    <row r="27" spans="1:6" ht="63">
      <c r="A27" s="32" t="s">
        <v>198</v>
      </c>
      <c r="B27" s="82" t="s">
        <v>210</v>
      </c>
      <c r="C27" s="80">
        <v>500</v>
      </c>
      <c r="D27" s="81">
        <f>SUM('Приложение 7'!G26:G27)</f>
        <v>0</v>
      </c>
      <c r="E27" s="79">
        <f>SUM('Приложение 8'!G25:G26)</f>
        <v>10310</v>
      </c>
      <c r="F27" s="79">
        <f>SUM('Приложение 8'!H25:H26)</f>
        <v>0</v>
      </c>
    </row>
    <row r="28" spans="1:6" ht="15.75">
      <c r="A28" s="33" t="s">
        <v>199</v>
      </c>
      <c r="B28" s="83"/>
      <c r="C28" s="80"/>
      <c r="D28" s="81"/>
      <c r="E28" s="79"/>
      <c r="F28" s="79"/>
    </row>
    <row r="29" spans="1:6" ht="15.75">
      <c r="A29" s="7" t="s">
        <v>116</v>
      </c>
      <c r="B29" s="14"/>
      <c r="C29" s="13"/>
      <c r="D29" s="30">
        <f>SUM(D30:D35)</f>
        <v>419000</v>
      </c>
      <c r="E29" s="30">
        <f>SUM(E30:E35)</f>
        <v>140000</v>
      </c>
      <c r="F29" s="30">
        <f>SUM(F30:F35)</f>
        <v>140000</v>
      </c>
    </row>
    <row r="30" spans="1:6" ht="31.5">
      <c r="A30" s="16" t="s">
        <v>190</v>
      </c>
      <c r="B30" s="77" t="s">
        <v>208</v>
      </c>
      <c r="C30" s="78">
        <v>200</v>
      </c>
      <c r="D30" s="76">
        <f>SUM('Приложение 7'!G29:G30)</f>
        <v>4000</v>
      </c>
      <c r="E30" s="76">
        <f>SUM('Приложение 8'!G28:G29)</f>
        <v>4000</v>
      </c>
      <c r="F30" s="76">
        <f>SUM('Приложение 8'!H28:H29)</f>
        <v>4000</v>
      </c>
    </row>
    <row r="31" spans="1:6" ht="31.5">
      <c r="A31" s="17" t="s">
        <v>114</v>
      </c>
      <c r="B31" s="77"/>
      <c r="C31" s="78"/>
      <c r="D31" s="76"/>
      <c r="E31" s="76"/>
      <c r="F31" s="76"/>
    </row>
    <row r="32" spans="1:6" ht="31.5">
      <c r="A32" s="16" t="s">
        <v>191</v>
      </c>
      <c r="B32" s="77" t="s">
        <v>207</v>
      </c>
      <c r="C32" s="78">
        <v>200</v>
      </c>
      <c r="D32" s="70">
        <f>SUM('Приложение 7'!G31:G32)</f>
        <v>400000</v>
      </c>
      <c r="E32" s="76">
        <f>SUM('Приложение 8'!G30:G31)</f>
        <v>133000</v>
      </c>
      <c r="F32" s="76">
        <f>SUM('Приложение 8'!H30:H31)</f>
        <v>133000</v>
      </c>
    </row>
    <row r="33" spans="1:6" ht="31.5">
      <c r="A33" s="17" t="s">
        <v>114</v>
      </c>
      <c r="B33" s="77"/>
      <c r="C33" s="78"/>
      <c r="D33" s="71"/>
      <c r="E33" s="76"/>
      <c r="F33" s="76"/>
    </row>
    <row r="34" spans="1:6" ht="31.5">
      <c r="A34" s="16" t="s">
        <v>205</v>
      </c>
      <c r="B34" s="72" t="s">
        <v>206</v>
      </c>
      <c r="C34" s="74">
        <v>200</v>
      </c>
      <c r="D34" s="70">
        <f>SUM('Приложение 7'!G33:G34)</f>
        <v>15000</v>
      </c>
      <c r="E34" s="70">
        <f>SUM('Приложение 8'!G32:G33)</f>
        <v>3000</v>
      </c>
      <c r="F34" s="70">
        <f>SUM('Приложение 8'!H32:H33)</f>
        <v>3000</v>
      </c>
    </row>
    <row r="35" spans="1:6" ht="31.5">
      <c r="A35" s="17" t="s">
        <v>114</v>
      </c>
      <c r="B35" s="73"/>
      <c r="C35" s="75"/>
      <c r="D35" s="71"/>
      <c r="E35" s="71"/>
      <c r="F35" s="71"/>
    </row>
    <row r="36" spans="1:6" ht="15.75" customHeight="1">
      <c r="A36" s="7" t="s">
        <v>117</v>
      </c>
      <c r="B36" s="14"/>
      <c r="C36" s="13"/>
      <c r="D36" s="30">
        <f>SUM(D37)</f>
        <v>61000</v>
      </c>
      <c r="E36" s="30">
        <f>SUM(E37)</f>
        <v>61000</v>
      </c>
      <c r="F36" s="30">
        <f>SUM(F37)</f>
        <v>61000</v>
      </c>
    </row>
    <row r="37" spans="1:6" ht="15.75">
      <c r="A37" s="7" t="s">
        <v>118</v>
      </c>
      <c r="B37" s="14"/>
      <c r="C37" s="13"/>
      <c r="D37" s="30">
        <f>SUM(D38:D41)</f>
        <v>61000</v>
      </c>
      <c r="E37" s="30">
        <f>SUM(E38:E41)</f>
        <v>61000</v>
      </c>
      <c r="F37" s="30">
        <f>SUM(F38:F41)</f>
        <v>61000</v>
      </c>
    </row>
    <row r="38" spans="1:6" ht="31.5">
      <c r="A38" s="16" t="s">
        <v>119</v>
      </c>
      <c r="B38" s="77" t="s">
        <v>209</v>
      </c>
      <c r="C38" s="78">
        <v>100</v>
      </c>
      <c r="D38" s="76">
        <f>SUM('Приложение 7'!G37:G38)</f>
        <v>61000</v>
      </c>
      <c r="E38" s="76">
        <f>SUM('Приложение 8'!G36:G37)</f>
        <v>60000</v>
      </c>
      <c r="F38" s="76">
        <f>SUM('Приложение 8'!H36:H37)</f>
        <v>60000</v>
      </c>
    </row>
    <row r="39" spans="1:6" ht="78.75">
      <c r="A39" s="17" t="s">
        <v>111</v>
      </c>
      <c r="B39" s="77"/>
      <c r="C39" s="78"/>
      <c r="D39" s="76"/>
      <c r="E39" s="76"/>
      <c r="F39" s="76"/>
    </row>
    <row r="40" spans="1:6" ht="31.5">
      <c r="A40" s="16" t="s">
        <v>119</v>
      </c>
      <c r="B40" s="77" t="s">
        <v>209</v>
      </c>
      <c r="C40" s="78">
        <v>200</v>
      </c>
      <c r="D40" s="76">
        <f>SUM('Приложение 7'!G39:G40)</f>
        <v>0</v>
      </c>
      <c r="E40" s="76">
        <f>SUM('Приложение 8'!G38:G39)</f>
        <v>1000</v>
      </c>
      <c r="F40" s="76">
        <f>SUM('Приложение 8'!H38:H39)</f>
        <v>1000</v>
      </c>
    </row>
    <row r="41" spans="1:6" ht="31.5">
      <c r="A41" s="17" t="s">
        <v>114</v>
      </c>
      <c r="B41" s="77"/>
      <c r="C41" s="78"/>
      <c r="D41" s="76"/>
      <c r="E41" s="76"/>
      <c r="F41" s="76"/>
    </row>
    <row r="42" spans="1:6" ht="31.5">
      <c r="A42" s="7" t="s">
        <v>120</v>
      </c>
      <c r="B42" s="14"/>
      <c r="C42" s="13"/>
      <c r="D42" s="30">
        <f t="shared" ref="D42:F43" si="0">SUM(D43)</f>
        <v>150000</v>
      </c>
      <c r="E42" s="30">
        <f t="shared" si="0"/>
        <v>10000</v>
      </c>
      <c r="F42" s="30">
        <f t="shared" si="0"/>
        <v>10000</v>
      </c>
    </row>
    <row r="43" spans="1:6" ht="15.75">
      <c r="A43" s="7" t="s">
        <v>121</v>
      </c>
      <c r="B43" s="14"/>
      <c r="C43" s="13"/>
      <c r="D43" s="30">
        <f t="shared" si="0"/>
        <v>150000</v>
      </c>
      <c r="E43" s="30">
        <f t="shared" si="0"/>
        <v>10000</v>
      </c>
      <c r="F43" s="30">
        <f t="shared" si="0"/>
        <v>10000</v>
      </c>
    </row>
    <row r="44" spans="1:6" ht="31.5">
      <c r="A44" s="16" t="s">
        <v>122</v>
      </c>
      <c r="B44" s="77" t="s">
        <v>192</v>
      </c>
      <c r="C44" s="78">
        <v>200</v>
      </c>
      <c r="D44" s="76">
        <f>SUM('Приложение 7'!G43:G44)</f>
        <v>150000</v>
      </c>
      <c r="E44" s="76">
        <f>SUM('Приложение 8'!G42:G43)</f>
        <v>10000</v>
      </c>
      <c r="F44" s="76">
        <f>SUM('Приложение 8'!H42:H43)</f>
        <v>10000</v>
      </c>
    </row>
    <row r="45" spans="1:6" ht="31.5">
      <c r="A45" s="17" t="s">
        <v>114</v>
      </c>
      <c r="B45" s="77"/>
      <c r="C45" s="78"/>
      <c r="D45" s="76"/>
      <c r="E45" s="76"/>
      <c r="F45" s="76"/>
    </row>
    <row r="46" spans="1:6" ht="15.75">
      <c r="A46" s="36" t="s">
        <v>215</v>
      </c>
      <c r="B46" s="14"/>
      <c r="C46" s="13"/>
      <c r="D46" s="30">
        <f>D47</f>
        <v>69382.179999999993</v>
      </c>
      <c r="E46" s="30" t="s">
        <v>220</v>
      </c>
      <c r="F46" s="30" t="s">
        <v>220</v>
      </c>
    </row>
    <row r="47" spans="1:6" ht="15.75" customHeight="1">
      <c r="A47" s="36" t="s">
        <v>216</v>
      </c>
      <c r="B47" s="14"/>
      <c r="C47" s="13"/>
      <c r="D47" s="30">
        <f>SUM(D48:D49)</f>
        <v>69382.179999999993</v>
      </c>
      <c r="E47" s="30" t="s">
        <v>220</v>
      </c>
      <c r="F47" s="30" t="s">
        <v>220</v>
      </c>
    </row>
    <row r="48" spans="1:6" ht="18" customHeight="1">
      <c r="A48" s="16" t="s">
        <v>217</v>
      </c>
      <c r="B48" s="72" t="s">
        <v>219</v>
      </c>
      <c r="C48" s="74">
        <v>200</v>
      </c>
      <c r="D48" s="70">
        <f>SUM('Приложение 7'!G47:G48)</f>
        <v>69382.179999999993</v>
      </c>
      <c r="E48" s="70" t="s">
        <v>220</v>
      </c>
      <c r="F48" s="70" t="s">
        <v>220</v>
      </c>
    </row>
    <row r="49" spans="1:6" ht="31.5">
      <c r="A49" s="37" t="s">
        <v>114</v>
      </c>
      <c r="B49" s="73"/>
      <c r="C49" s="75"/>
      <c r="D49" s="71"/>
      <c r="E49" s="71"/>
      <c r="F49" s="71"/>
    </row>
    <row r="50" spans="1:6" ht="15.75">
      <c r="A50" s="7" t="s">
        <v>123</v>
      </c>
      <c r="B50" s="14"/>
      <c r="C50" s="13"/>
      <c r="D50" s="30">
        <f>D51</f>
        <v>1691500</v>
      </c>
      <c r="E50" s="30">
        <f>E51</f>
        <v>453300</v>
      </c>
      <c r="F50" s="30">
        <f>F51</f>
        <v>453300</v>
      </c>
    </row>
    <row r="51" spans="1:6" ht="15.75" customHeight="1">
      <c r="A51" s="7" t="s">
        <v>124</v>
      </c>
      <c r="B51" s="14"/>
      <c r="C51" s="13"/>
      <c r="D51" s="30">
        <f>SUM(D52:D55)</f>
        <v>1691500</v>
      </c>
      <c r="E51" s="30">
        <f>SUM(E52:E55)</f>
        <v>453300</v>
      </c>
      <c r="F51" s="30">
        <f>SUM(F52:F55)</f>
        <v>453300</v>
      </c>
    </row>
    <row r="52" spans="1:6" ht="33" customHeight="1">
      <c r="A52" s="16" t="s">
        <v>125</v>
      </c>
      <c r="B52" s="77" t="s">
        <v>193</v>
      </c>
      <c r="C52" s="78">
        <v>200</v>
      </c>
      <c r="D52" s="76">
        <f>SUM('Приложение 7'!G51:G52)</f>
        <v>800000</v>
      </c>
      <c r="E52" s="76">
        <f>SUM('Приложение 8'!G46:G47)</f>
        <v>403300</v>
      </c>
      <c r="F52" s="76">
        <f>SUM('Приложение 8'!H46:H47)</f>
        <v>403300</v>
      </c>
    </row>
    <row r="53" spans="1:6" ht="31.5">
      <c r="A53" s="17" t="s">
        <v>114</v>
      </c>
      <c r="B53" s="77"/>
      <c r="C53" s="78"/>
      <c r="D53" s="76"/>
      <c r="E53" s="76"/>
      <c r="F53" s="76"/>
    </row>
    <row r="54" spans="1:6" ht="31.5">
      <c r="A54" s="16" t="s">
        <v>202</v>
      </c>
      <c r="B54" s="77" t="s">
        <v>194</v>
      </c>
      <c r="C54" s="78">
        <v>200</v>
      </c>
      <c r="D54" s="76">
        <f>SUM('Приложение 7'!G53:G54)</f>
        <v>891500</v>
      </c>
      <c r="E54" s="76">
        <f>SUM('Приложение 8'!G48:G49)</f>
        <v>50000</v>
      </c>
      <c r="F54" s="76">
        <f>SUM('Приложение 8'!H48:H49)</f>
        <v>50000</v>
      </c>
    </row>
    <row r="55" spans="1:6" ht="31.5">
      <c r="A55" s="17" t="s">
        <v>114</v>
      </c>
      <c r="B55" s="77"/>
      <c r="C55" s="78"/>
      <c r="D55" s="76"/>
      <c r="E55" s="76"/>
      <c r="F55" s="76"/>
    </row>
    <row r="56" spans="1:6" ht="15.75">
      <c r="A56" s="7" t="s">
        <v>126</v>
      </c>
      <c r="B56" s="15"/>
      <c r="C56" s="5"/>
      <c r="D56" s="30">
        <f>SUM(D57)</f>
        <v>38400</v>
      </c>
      <c r="E56" s="30">
        <f>SUM(E57)</f>
        <v>38400</v>
      </c>
      <c r="F56" s="30">
        <f>SUM(F57)</f>
        <v>38400</v>
      </c>
    </row>
    <row r="57" spans="1:6" ht="31.5">
      <c r="A57" s="16" t="s">
        <v>127</v>
      </c>
      <c r="B57" s="77" t="s">
        <v>211</v>
      </c>
      <c r="C57" s="78">
        <v>300</v>
      </c>
      <c r="D57" s="76">
        <f>SUM('Приложение 7'!G56:G57)</f>
        <v>38400</v>
      </c>
      <c r="E57" s="76">
        <f>SUM('Приложение 8'!G51:G52)</f>
        <v>38400</v>
      </c>
      <c r="F57" s="76">
        <f>SUM('Приложение 8'!H51:H52)</f>
        <v>38400</v>
      </c>
    </row>
    <row r="58" spans="1:6" ht="18" customHeight="1">
      <c r="A58" s="17" t="s">
        <v>128</v>
      </c>
      <c r="B58" s="77"/>
      <c r="C58" s="78"/>
      <c r="D58" s="76"/>
      <c r="E58" s="76"/>
      <c r="F58" s="76"/>
    </row>
    <row r="59" spans="1:6" ht="31.5">
      <c r="A59" s="7" t="s">
        <v>129</v>
      </c>
      <c r="B59" s="15"/>
      <c r="C59" s="5"/>
      <c r="D59" s="30">
        <f>D60+D63+D87</f>
        <v>3501648</v>
      </c>
      <c r="E59" s="30">
        <f>E60+E63+E87</f>
        <v>1957765</v>
      </c>
      <c r="F59" s="30">
        <f>F60+F63+F87</f>
        <v>1817820</v>
      </c>
    </row>
    <row r="60" spans="1:6" ht="15.75">
      <c r="A60" s="7" t="s">
        <v>130</v>
      </c>
      <c r="B60" s="15"/>
      <c r="C60" s="13"/>
      <c r="D60" s="30">
        <f>SUM(D61)</f>
        <v>3000</v>
      </c>
      <c r="E60" s="30">
        <f>SUM(E61)</f>
        <v>3000</v>
      </c>
      <c r="F60" s="30">
        <f>SUM(F61)</f>
        <v>3000</v>
      </c>
    </row>
    <row r="61" spans="1:6" ht="31.5">
      <c r="A61" s="16" t="s">
        <v>203</v>
      </c>
      <c r="B61" s="77" t="s">
        <v>195</v>
      </c>
      <c r="C61" s="78">
        <v>200</v>
      </c>
      <c r="D61" s="76">
        <f>SUM('Приложение 7'!G60:G61)</f>
        <v>3000</v>
      </c>
      <c r="E61" s="76">
        <f>SUM('Приложение 8'!G55:G56)</f>
        <v>3000</v>
      </c>
      <c r="F61" s="76">
        <f>SUM('Приложение 8'!H55:H56)</f>
        <v>3000</v>
      </c>
    </row>
    <row r="62" spans="1:6" ht="31.5">
      <c r="A62" s="17" t="s">
        <v>114</v>
      </c>
      <c r="B62" s="77"/>
      <c r="C62" s="78"/>
      <c r="D62" s="76"/>
      <c r="E62" s="76"/>
      <c r="F62" s="76"/>
    </row>
    <row r="63" spans="1:6" ht="15.75" customHeight="1">
      <c r="A63" s="7" t="s">
        <v>131</v>
      </c>
      <c r="B63" s="14"/>
      <c r="C63" s="13"/>
      <c r="D63" s="30">
        <f>SUM(D64)</f>
        <v>3495648</v>
      </c>
      <c r="E63" s="30">
        <f>SUM(E64)</f>
        <v>1951765</v>
      </c>
      <c r="F63" s="30">
        <f>SUM(F64)</f>
        <v>1811820</v>
      </c>
    </row>
    <row r="64" spans="1:6" ht="15.75">
      <c r="A64" s="7" t="s">
        <v>132</v>
      </c>
      <c r="B64" s="14"/>
      <c r="C64" s="13"/>
      <c r="D64" s="30">
        <f>D65+D76</f>
        <v>3495648</v>
      </c>
      <c r="E64" s="30">
        <f>SUM(E65:E65)</f>
        <v>1951765</v>
      </c>
      <c r="F64" s="30">
        <f>SUM(F65:F65)</f>
        <v>1811820</v>
      </c>
    </row>
    <row r="65" spans="1:6" ht="31.5">
      <c r="A65" s="7" t="s">
        <v>133</v>
      </c>
      <c r="B65" s="14"/>
      <c r="C65" s="13"/>
      <c r="D65" s="30">
        <f>SUM(D66:D75)</f>
        <v>2648876</v>
      </c>
      <c r="E65" s="30">
        <f>SUM(E66:E71)</f>
        <v>1951765</v>
      </c>
      <c r="F65" s="30">
        <f>SUM(F66:F71)</f>
        <v>1811820</v>
      </c>
    </row>
    <row r="66" spans="1:6" ht="31.5">
      <c r="A66" s="16" t="s">
        <v>134</v>
      </c>
      <c r="B66" s="77" t="s">
        <v>196</v>
      </c>
      <c r="C66" s="78">
        <v>100</v>
      </c>
      <c r="D66" s="76">
        <f>SUM('Приложение 7'!G65:G66)</f>
        <v>1277760</v>
      </c>
      <c r="E66" s="76">
        <f>SUM('Приложение 8'!G60:G61)</f>
        <v>1297800</v>
      </c>
      <c r="F66" s="76">
        <f>SUM('Приложение 8'!H60:H61)</f>
        <v>1249265</v>
      </c>
    </row>
    <row r="67" spans="1:6" ht="78.75">
      <c r="A67" s="17" t="s">
        <v>111</v>
      </c>
      <c r="B67" s="77"/>
      <c r="C67" s="78"/>
      <c r="D67" s="76"/>
      <c r="E67" s="76"/>
      <c r="F67" s="76"/>
    </row>
    <row r="68" spans="1:6" ht="31.5">
      <c r="A68" s="16" t="s">
        <v>134</v>
      </c>
      <c r="B68" s="77" t="s">
        <v>196</v>
      </c>
      <c r="C68" s="78">
        <v>200</v>
      </c>
      <c r="D68" s="76">
        <f>SUM('Приложение 7'!G67:G68)</f>
        <v>1216993.96</v>
      </c>
      <c r="E68" s="76">
        <f>SUM('Приложение 8'!G62:G63)</f>
        <v>602665</v>
      </c>
      <c r="F68" s="76">
        <f>SUM('Приложение 8'!H62:H63)</f>
        <v>511255</v>
      </c>
    </row>
    <row r="69" spans="1:6" ht="31.5">
      <c r="A69" s="17" t="s">
        <v>114</v>
      </c>
      <c r="B69" s="77"/>
      <c r="C69" s="78"/>
      <c r="D69" s="76"/>
      <c r="E69" s="76"/>
      <c r="F69" s="76"/>
    </row>
    <row r="70" spans="1:6" ht="31.5">
      <c r="A70" s="16" t="s">
        <v>134</v>
      </c>
      <c r="B70" s="77" t="s">
        <v>196</v>
      </c>
      <c r="C70" s="78">
        <v>800</v>
      </c>
      <c r="D70" s="76">
        <f>SUM('Приложение 7'!G69:G70)</f>
        <v>105506.04</v>
      </c>
      <c r="E70" s="76">
        <f>SUM('Приложение 8'!G64:G65)</f>
        <v>51300</v>
      </c>
      <c r="F70" s="76">
        <f>SUM('Приложение 8'!H64:H65)</f>
        <v>51300</v>
      </c>
    </row>
    <row r="71" spans="1:6" ht="15.75">
      <c r="A71" s="17" t="s">
        <v>115</v>
      </c>
      <c r="B71" s="77"/>
      <c r="C71" s="78"/>
      <c r="D71" s="76"/>
      <c r="E71" s="76"/>
      <c r="F71" s="76"/>
    </row>
    <row r="72" spans="1:6" ht="78.75">
      <c r="A72" s="16" t="s">
        <v>231</v>
      </c>
      <c r="B72" s="72" t="s">
        <v>230</v>
      </c>
      <c r="C72" s="74">
        <v>100</v>
      </c>
      <c r="D72" s="70">
        <f>SUM('Приложение 7'!G71:G72)</f>
        <v>28576</v>
      </c>
      <c r="E72" s="70" t="s">
        <v>220</v>
      </c>
      <c r="F72" s="70" t="s">
        <v>220</v>
      </c>
    </row>
    <row r="73" spans="1:6" ht="78.75">
      <c r="A73" s="17" t="s">
        <v>111</v>
      </c>
      <c r="B73" s="73"/>
      <c r="C73" s="75"/>
      <c r="D73" s="71"/>
      <c r="E73" s="71"/>
      <c r="F73" s="71"/>
    </row>
    <row r="74" spans="1:6" ht="78.75">
      <c r="A74" s="16" t="s">
        <v>233</v>
      </c>
      <c r="B74" s="72" t="s">
        <v>232</v>
      </c>
      <c r="C74" s="74">
        <v>100</v>
      </c>
      <c r="D74" s="70">
        <f>SUM('Приложение 7'!G73:G74)</f>
        <v>20040</v>
      </c>
      <c r="E74" s="70" t="s">
        <v>220</v>
      </c>
      <c r="F74" s="70" t="s">
        <v>220</v>
      </c>
    </row>
    <row r="75" spans="1:6" ht="78.75">
      <c r="A75" s="17" t="s">
        <v>111</v>
      </c>
      <c r="B75" s="73"/>
      <c r="C75" s="75"/>
      <c r="D75" s="71"/>
      <c r="E75" s="71"/>
      <c r="F75" s="71"/>
    </row>
    <row r="76" spans="1:6" ht="15.75" customHeight="1">
      <c r="A76" s="35" t="s">
        <v>214</v>
      </c>
      <c r="B76" s="14"/>
      <c r="C76" s="13"/>
      <c r="D76" s="30">
        <f>SUM(D77:D86)</f>
        <v>846772</v>
      </c>
      <c r="E76" s="30" t="s">
        <v>220</v>
      </c>
      <c r="F76" s="41" t="s">
        <v>220</v>
      </c>
    </row>
    <row r="77" spans="1:6" s="55" customFormat="1" ht="78.75" customHeight="1">
      <c r="A77" s="16" t="s">
        <v>240</v>
      </c>
      <c r="B77" s="72" t="s">
        <v>241</v>
      </c>
      <c r="C77" s="74">
        <v>100</v>
      </c>
      <c r="D77" s="70">
        <f>SUM('Приложение 7'!G76:G77)</f>
        <v>30868</v>
      </c>
      <c r="E77" s="70" t="s">
        <v>220</v>
      </c>
      <c r="F77" s="70" t="s">
        <v>220</v>
      </c>
    </row>
    <row r="78" spans="1:6" s="55" customFormat="1" ht="76.5" customHeight="1">
      <c r="A78" s="17" t="s">
        <v>111</v>
      </c>
      <c r="B78" s="73"/>
      <c r="C78" s="75"/>
      <c r="D78" s="71"/>
      <c r="E78" s="71"/>
      <c r="F78" s="71"/>
    </row>
    <row r="79" spans="1:6" s="55" customFormat="1" ht="78" customHeight="1">
      <c r="A79" s="16" t="s">
        <v>242</v>
      </c>
      <c r="B79" s="72" t="s">
        <v>243</v>
      </c>
      <c r="C79" s="74">
        <v>100</v>
      </c>
      <c r="D79" s="70">
        <f>SUM('Приложение 7'!G78:G79)</f>
        <v>312</v>
      </c>
      <c r="E79" s="70" t="s">
        <v>220</v>
      </c>
      <c r="F79" s="70" t="s">
        <v>220</v>
      </c>
    </row>
    <row r="80" spans="1:6" s="55" customFormat="1" ht="78" customHeight="1">
      <c r="A80" s="17" t="s">
        <v>111</v>
      </c>
      <c r="B80" s="73"/>
      <c r="C80" s="75"/>
      <c r="D80" s="71"/>
      <c r="E80" s="71"/>
      <c r="F80" s="71"/>
    </row>
    <row r="81" spans="1:6" ht="48" customHeight="1">
      <c r="A81" s="34" t="s">
        <v>212</v>
      </c>
      <c r="B81" s="72" t="s">
        <v>213</v>
      </c>
      <c r="C81" s="74">
        <v>100</v>
      </c>
      <c r="D81" s="70">
        <f>SUM('Приложение 7'!G80:G81)</f>
        <v>515592</v>
      </c>
      <c r="E81" s="70" t="s">
        <v>220</v>
      </c>
      <c r="F81" s="70" t="s">
        <v>220</v>
      </c>
    </row>
    <row r="82" spans="1:6" ht="78.75">
      <c r="A82" s="17" t="s">
        <v>111</v>
      </c>
      <c r="B82" s="73"/>
      <c r="C82" s="75"/>
      <c r="D82" s="71"/>
      <c r="E82" s="71"/>
      <c r="F82" s="71"/>
    </row>
    <row r="83" spans="1:6" ht="46.5" customHeight="1">
      <c r="A83" s="16" t="s">
        <v>212</v>
      </c>
      <c r="B83" s="72" t="s">
        <v>213</v>
      </c>
      <c r="C83" s="74">
        <v>200</v>
      </c>
      <c r="D83" s="70">
        <f>SUM('Приложение 7'!G82:G83)</f>
        <v>299000</v>
      </c>
      <c r="E83" s="70" t="s">
        <v>220</v>
      </c>
      <c r="F83" s="70" t="s">
        <v>220</v>
      </c>
    </row>
    <row r="84" spans="1:6" ht="31.5">
      <c r="A84" s="17" t="s">
        <v>114</v>
      </c>
      <c r="B84" s="73"/>
      <c r="C84" s="75"/>
      <c r="D84" s="71"/>
      <c r="E84" s="71"/>
      <c r="F84" s="71"/>
    </row>
    <row r="85" spans="1:6" ht="46.5" customHeight="1">
      <c r="A85" s="34" t="s">
        <v>212</v>
      </c>
      <c r="B85" s="72" t="s">
        <v>213</v>
      </c>
      <c r="C85" s="74">
        <v>800</v>
      </c>
      <c r="D85" s="70">
        <f>SUM('Приложение 7'!G84:G85)</f>
        <v>1000</v>
      </c>
      <c r="E85" s="70" t="s">
        <v>220</v>
      </c>
      <c r="F85" s="70" t="s">
        <v>220</v>
      </c>
    </row>
    <row r="86" spans="1:6" ht="15.75">
      <c r="A86" s="17" t="s">
        <v>115</v>
      </c>
      <c r="B86" s="73"/>
      <c r="C86" s="75"/>
      <c r="D86" s="71"/>
      <c r="E86" s="71"/>
      <c r="F86" s="71"/>
    </row>
    <row r="87" spans="1:6" ht="31.5">
      <c r="A87" s="7" t="s">
        <v>135</v>
      </c>
      <c r="B87" s="15"/>
      <c r="C87" s="5"/>
      <c r="D87" s="30">
        <f>SUM(D88)</f>
        <v>3000</v>
      </c>
      <c r="E87" s="30">
        <f>SUM(E88)</f>
        <v>3000</v>
      </c>
      <c r="F87" s="30">
        <f>SUM(F88)</f>
        <v>3000</v>
      </c>
    </row>
    <row r="88" spans="1:6" ht="33.75" customHeight="1">
      <c r="A88" s="16" t="s">
        <v>204</v>
      </c>
      <c r="B88" s="77" t="s">
        <v>197</v>
      </c>
      <c r="C88" s="78">
        <v>200</v>
      </c>
      <c r="D88" s="76">
        <f>SUM('Приложение 7'!G87:G88)</f>
        <v>3000</v>
      </c>
      <c r="E88" s="76">
        <f>SUM('Приложение 8'!G67:G68)</f>
        <v>3000</v>
      </c>
      <c r="F88" s="76">
        <f>SUM('Приложение 8'!H67:H68)</f>
        <v>3000</v>
      </c>
    </row>
    <row r="89" spans="1:6" ht="31.5">
      <c r="A89" s="17" t="s">
        <v>114</v>
      </c>
      <c r="B89" s="77"/>
      <c r="C89" s="78"/>
      <c r="D89" s="76"/>
      <c r="E89" s="76"/>
      <c r="F89" s="76"/>
    </row>
    <row r="90" spans="1:6" ht="15.75">
      <c r="A90" s="7" t="s">
        <v>136</v>
      </c>
      <c r="B90" s="15"/>
      <c r="C90" s="5"/>
      <c r="D90" s="30">
        <f>D12+D59</f>
        <v>9598271.5199999996</v>
      </c>
      <c r="E90" s="30">
        <f>E12+E59</f>
        <v>5311765</v>
      </c>
      <c r="F90" s="30">
        <f>F12+F59</f>
        <v>5031875</v>
      </c>
    </row>
    <row r="91" spans="1:6" ht="15" customHeight="1"/>
    <row r="92" spans="1:6" ht="15" customHeight="1"/>
    <row r="93" spans="1:6" ht="15" customHeight="1"/>
    <row r="94" spans="1:6" ht="15" customHeight="1"/>
    <row r="96" spans="1:6" ht="15" customHeight="1"/>
    <row r="97" ht="15" customHeight="1"/>
    <row r="98" ht="15" customHeight="1"/>
    <row r="99" ht="15" customHeight="1"/>
    <row r="100" ht="15" customHeight="1"/>
    <row r="101" ht="15" customHeight="1"/>
    <row r="103" ht="15" customHeight="1"/>
    <row r="104" ht="15" customHeight="1"/>
  </sheetData>
  <mergeCells count="151">
    <mergeCell ref="E25:E26"/>
    <mergeCell ref="C21:C22"/>
    <mergeCell ref="B19:B20"/>
    <mergeCell ref="D21:D22"/>
    <mergeCell ref="C19:C20"/>
    <mergeCell ref="F21:F22"/>
    <mergeCell ref="E19:E20"/>
    <mergeCell ref="E21:E22"/>
    <mergeCell ref="B23:B24"/>
    <mergeCell ref="C23:C24"/>
    <mergeCell ref="D23:D24"/>
    <mergeCell ref="F23:F24"/>
    <mergeCell ref="E23:E24"/>
    <mergeCell ref="F25:F26"/>
    <mergeCell ref="D30:D31"/>
    <mergeCell ref="B27:B28"/>
    <mergeCell ref="B38:B39"/>
    <mergeCell ref="E27:E28"/>
    <mergeCell ref="C32:C33"/>
    <mergeCell ref="C10:C11"/>
    <mergeCell ref="D10:F10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F19:F20"/>
    <mergeCell ref="D19:D20"/>
    <mergeCell ref="B21:B22"/>
    <mergeCell ref="F27:F28"/>
    <mergeCell ref="E38:E39"/>
    <mergeCell ref="F34:F35"/>
    <mergeCell ref="C48:C49"/>
    <mergeCell ref="C52:C53"/>
    <mergeCell ref="D48:D49"/>
    <mergeCell ref="F52:F53"/>
    <mergeCell ref="B25:B26"/>
    <mergeCell ref="C25:C26"/>
    <mergeCell ref="C27:C28"/>
    <mergeCell ref="B30:B31"/>
    <mergeCell ref="C30:C31"/>
    <mergeCell ref="F32:F33"/>
    <mergeCell ref="D25:D26"/>
    <mergeCell ref="F38:F39"/>
    <mergeCell ref="D40:D41"/>
    <mergeCell ref="D44:D45"/>
    <mergeCell ref="C38:C39"/>
    <mergeCell ref="D38:D39"/>
    <mergeCell ref="C40:C41"/>
    <mergeCell ref="F30:F31"/>
    <mergeCell ref="E30:E31"/>
    <mergeCell ref="D27:D28"/>
    <mergeCell ref="B32:B33"/>
    <mergeCell ref="D34:D35"/>
    <mergeCell ref="D52:D53"/>
    <mergeCell ref="E48:E49"/>
    <mergeCell ref="E40:E41"/>
    <mergeCell ref="E52:E53"/>
    <mergeCell ref="B34:B35"/>
    <mergeCell ref="C34:C35"/>
    <mergeCell ref="D32:D33"/>
    <mergeCell ref="E34:E35"/>
    <mergeCell ref="E44:E45"/>
    <mergeCell ref="C44:C45"/>
    <mergeCell ref="E32:E33"/>
    <mergeCell ref="E61:E62"/>
    <mergeCell ref="F57:F58"/>
    <mergeCell ref="E57:E58"/>
    <mergeCell ref="F81:F82"/>
    <mergeCell ref="F66:F67"/>
    <mergeCell ref="B40:B41"/>
    <mergeCell ref="B48:B49"/>
    <mergeCell ref="B70:B71"/>
    <mergeCell ref="B44:B45"/>
    <mergeCell ref="F54:F55"/>
    <mergeCell ref="E54:E55"/>
    <mergeCell ref="F61:F62"/>
    <mergeCell ref="F48:F49"/>
    <mergeCell ref="F40:F41"/>
    <mergeCell ref="F44:F45"/>
    <mergeCell ref="B52:B53"/>
    <mergeCell ref="B57:B58"/>
    <mergeCell ref="B61:B62"/>
    <mergeCell ref="D66:D67"/>
    <mergeCell ref="C57:C58"/>
    <mergeCell ref="B54:B55"/>
    <mergeCell ref="D54:D55"/>
    <mergeCell ref="E74:E75"/>
    <mergeCell ref="E72:E73"/>
    <mergeCell ref="D61:D62"/>
    <mergeCell ref="D57:D58"/>
    <mergeCell ref="C54:C55"/>
    <mergeCell ref="C61:C62"/>
    <mergeCell ref="C68:C69"/>
    <mergeCell ref="C66:C67"/>
    <mergeCell ref="D85:D86"/>
    <mergeCell ref="D83:D84"/>
    <mergeCell ref="B85:B86"/>
    <mergeCell ref="D68:D69"/>
    <mergeCell ref="C83:C84"/>
    <mergeCell ref="C70:C71"/>
    <mergeCell ref="B83:B84"/>
    <mergeCell ref="D74:D75"/>
    <mergeCell ref="D72:D73"/>
    <mergeCell ref="C74:C75"/>
    <mergeCell ref="C72:C73"/>
    <mergeCell ref="B74:B75"/>
    <mergeCell ref="B72:B73"/>
    <mergeCell ref="B77:B78"/>
    <mergeCell ref="C77:C78"/>
    <mergeCell ref="D77:D78"/>
    <mergeCell ref="D70:D71"/>
    <mergeCell ref="E85:E86"/>
    <mergeCell ref="F85:F86"/>
    <mergeCell ref="E66:E67"/>
    <mergeCell ref="B88:B89"/>
    <mergeCell ref="C88:C89"/>
    <mergeCell ref="B66:B67"/>
    <mergeCell ref="C85:C86"/>
    <mergeCell ref="D88:D89"/>
    <mergeCell ref="B81:B82"/>
    <mergeCell ref="D81:D82"/>
    <mergeCell ref="C81:C82"/>
    <mergeCell ref="B68:B69"/>
    <mergeCell ref="F68:F69"/>
    <mergeCell ref="F83:F84"/>
    <mergeCell ref="E68:E69"/>
    <mergeCell ref="E70:E71"/>
    <mergeCell ref="F70:F71"/>
    <mergeCell ref="E83:E84"/>
    <mergeCell ref="F74:F75"/>
    <mergeCell ref="F72:F73"/>
    <mergeCell ref="E77:E78"/>
    <mergeCell ref="F77:F78"/>
    <mergeCell ref="B79:B80"/>
    <mergeCell ref="C79:C80"/>
    <mergeCell ref="D79:D80"/>
    <mergeCell ref="E79:E80"/>
    <mergeCell ref="F79:F80"/>
    <mergeCell ref="F88:F89"/>
    <mergeCell ref="E88:E89"/>
    <mergeCell ref="E81:E8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1" manualBreakCount="1">
    <brk id="3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G91"/>
  <sheetViews>
    <sheetView workbookViewId="0">
      <selection activeCell="G76" sqref="G76:G77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" customWidth="1"/>
  </cols>
  <sheetData>
    <row r="1" spans="1:7" ht="15.75">
      <c r="A1" s="56" t="s">
        <v>73</v>
      </c>
      <c r="B1" s="56"/>
      <c r="C1" s="56"/>
      <c r="D1" s="56"/>
      <c r="E1" s="56"/>
      <c r="F1" s="56"/>
      <c r="G1" s="56"/>
    </row>
    <row r="2" spans="1:7" ht="15.75">
      <c r="A2" s="59" t="s">
        <v>45</v>
      </c>
      <c r="B2" s="59"/>
      <c r="C2" s="59"/>
      <c r="D2" s="59"/>
      <c r="E2" s="59"/>
      <c r="F2" s="59"/>
      <c r="G2" s="59"/>
    </row>
    <row r="3" spans="1:7" ht="15.75">
      <c r="A3" s="59" t="s">
        <v>46</v>
      </c>
      <c r="B3" s="59"/>
      <c r="C3" s="59"/>
      <c r="D3" s="59"/>
      <c r="E3" s="59"/>
      <c r="F3" s="59"/>
      <c r="G3" s="59"/>
    </row>
    <row r="4" spans="1:7" ht="15.75">
      <c r="A4" s="59" t="s">
        <v>36</v>
      </c>
      <c r="B4" s="59"/>
      <c r="C4" s="59"/>
      <c r="D4" s="59"/>
      <c r="E4" s="59"/>
      <c r="F4" s="59"/>
      <c r="G4" s="59"/>
    </row>
    <row r="5" spans="1:7" ht="15.75">
      <c r="A5" s="59" t="s">
        <v>37</v>
      </c>
      <c r="B5" s="59"/>
      <c r="C5" s="59"/>
      <c r="D5" s="59"/>
      <c r="E5" s="59"/>
      <c r="F5" s="59"/>
      <c r="G5" s="59"/>
    </row>
    <row r="6" spans="1:7" ht="15.75">
      <c r="A6" s="59" t="s">
        <v>244</v>
      </c>
      <c r="B6" s="59"/>
      <c r="C6" s="59"/>
      <c r="D6" s="59"/>
      <c r="E6" s="59"/>
      <c r="F6" s="59"/>
      <c r="G6" s="59"/>
    </row>
    <row r="8" spans="1:7" ht="17.25" customHeight="1">
      <c r="A8" s="58" t="s">
        <v>176</v>
      </c>
      <c r="B8" s="58"/>
      <c r="C8" s="58"/>
      <c r="D8" s="58"/>
      <c r="E8" s="58"/>
      <c r="F8" s="58"/>
      <c r="G8" s="58"/>
    </row>
    <row r="10" spans="1:7" ht="78.75">
      <c r="A10" s="10" t="s">
        <v>50</v>
      </c>
      <c r="B10" s="10" t="s">
        <v>140</v>
      </c>
      <c r="C10" s="10" t="s">
        <v>139</v>
      </c>
      <c r="D10" s="10" t="s">
        <v>201</v>
      </c>
      <c r="E10" s="10" t="s">
        <v>106</v>
      </c>
      <c r="F10" s="10" t="s">
        <v>107</v>
      </c>
      <c r="G10" s="10" t="s">
        <v>76</v>
      </c>
    </row>
    <row r="11" spans="1:7" ht="47.25">
      <c r="A11" s="7" t="s">
        <v>61</v>
      </c>
      <c r="B11" s="13">
        <v>914</v>
      </c>
      <c r="C11" s="14"/>
      <c r="D11" s="14"/>
      <c r="E11" s="13"/>
      <c r="F11" s="13"/>
      <c r="G11" s="30">
        <f>G12+G35+G41+G45+G49+G55</f>
        <v>6096623.5199999996</v>
      </c>
    </row>
    <row r="12" spans="1:7" ht="15.75">
      <c r="A12" s="7" t="s">
        <v>108</v>
      </c>
      <c r="B12" s="13">
        <v>914</v>
      </c>
      <c r="C12" s="14" t="s">
        <v>141</v>
      </c>
      <c r="D12" s="14" t="s">
        <v>142</v>
      </c>
      <c r="E12" s="13"/>
      <c r="F12" s="13"/>
      <c r="G12" s="30">
        <f>G13+G16+G26+G28</f>
        <v>4086341.34</v>
      </c>
    </row>
    <row r="13" spans="1:7" ht="47.25">
      <c r="A13" s="7" t="s">
        <v>109</v>
      </c>
      <c r="B13" s="13">
        <v>914</v>
      </c>
      <c r="C13" s="14" t="s">
        <v>141</v>
      </c>
      <c r="D13" s="14" t="s">
        <v>143</v>
      </c>
      <c r="E13" s="13"/>
      <c r="F13" s="13"/>
      <c r="G13" s="30">
        <f>SUM(G14)</f>
        <v>525300</v>
      </c>
    </row>
    <row r="14" spans="1:7" ht="31.5" customHeight="1">
      <c r="A14" s="16" t="s">
        <v>110</v>
      </c>
      <c r="B14" s="78">
        <v>914</v>
      </c>
      <c r="C14" s="77" t="s">
        <v>141</v>
      </c>
      <c r="D14" s="77" t="s">
        <v>143</v>
      </c>
      <c r="E14" s="77" t="s">
        <v>188</v>
      </c>
      <c r="F14" s="78">
        <v>100</v>
      </c>
      <c r="G14" s="76">
        <f>514500+10800</f>
        <v>525300</v>
      </c>
    </row>
    <row r="15" spans="1:7" ht="78.75">
      <c r="A15" s="17" t="s">
        <v>111</v>
      </c>
      <c r="B15" s="78"/>
      <c r="C15" s="77"/>
      <c r="D15" s="77"/>
      <c r="E15" s="77"/>
      <c r="F15" s="78"/>
      <c r="G15" s="76"/>
    </row>
    <row r="16" spans="1:7" ht="63">
      <c r="A16" s="7" t="s">
        <v>137</v>
      </c>
      <c r="B16" s="13">
        <v>914</v>
      </c>
      <c r="C16" s="14" t="s">
        <v>141</v>
      </c>
      <c r="D16" s="14" t="s">
        <v>144</v>
      </c>
      <c r="E16" s="14"/>
      <c r="F16" s="13"/>
      <c r="G16" s="30">
        <f>G17</f>
        <v>3142041.34</v>
      </c>
    </row>
    <row r="17" spans="1:7" ht="15.75">
      <c r="A17" s="7" t="s">
        <v>112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SUM(G18:G25)</f>
        <v>3142041.34</v>
      </c>
    </row>
    <row r="18" spans="1:7" ht="31.5">
      <c r="A18" s="16" t="s">
        <v>113</v>
      </c>
      <c r="B18" s="78">
        <v>914</v>
      </c>
      <c r="C18" s="77" t="s">
        <v>141</v>
      </c>
      <c r="D18" s="77" t="s">
        <v>144</v>
      </c>
      <c r="E18" s="77" t="s">
        <v>189</v>
      </c>
      <c r="F18" s="78">
        <v>100</v>
      </c>
      <c r="G18" s="76">
        <f>2034200+43000</f>
        <v>2077200</v>
      </c>
    </row>
    <row r="19" spans="1:7" ht="78.75">
      <c r="A19" s="17" t="s">
        <v>111</v>
      </c>
      <c r="B19" s="78"/>
      <c r="C19" s="77"/>
      <c r="D19" s="77"/>
      <c r="E19" s="77"/>
      <c r="F19" s="78"/>
      <c r="G19" s="76"/>
    </row>
    <row r="20" spans="1:7" ht="31.5">
      <c r="A20" s="16" t="s">
        <v>113</v>
      </c>
      <c r="B20" s="78">
        <v>914</v>
      </c>
      <c r="C20" s="77" t="s">
        <v>141</v>
      </c>
      <c r="D20" s="77" t="s">
        <v>144</v>
      </c>
      <c r="E20" s="77" t="s">
        <v>189</v>
      </c>
      <c r="F20" s="78">
        <v>200</v>
      </c>
      <c r="G20" s="76">
        <v>1029310.74</v>
      </c>
    </row>
    <row r="21" spans="1:7" ht="31.5">
      <c r="A21" s="17" t="s">
        <v>114</v>
      </c>
      <c r="B21" s="78"/>
      <c r="C21" s="77"/>
      <c r="D21" s="77"/>
      <c r="E21" s="77"/>
      <c r="F21" s="78"/>
      <c r="G21" s="76"/>
    </row>
    <row r="22" spans="1:7" ht="31.5">
      <c r="A22" s="16" t="s">
        <v>113</v>
      </c>
      <c r="B22" s="78">
        <v>914</v>
      </c>
      <c r="C22" s="77" t="s">
        <v>141</v>
      </c>
      <c r="D22" s="77" t="s">
        <v>144</v>
      </c>
      <c r="E22" s="77" t="s">
        <v>189</v>
      </c>
      <c r="F22" s="74">
        <v>300</v>
      </c>
      <c r="G22" s="70">
        <v>22241.34</v>
      </c>
    </row>
    <row r="23" spans="1:7" ht="18" customHeight="1">
      <c r="A23" s="17" t="s">
        <v>128</v>
      </c>
      <c r="B23" s="78"/>
      <c r="C23" s="77"/>
      <c r="D23" s="77"/>
      <c r="E23" s="77"/>
      <c r="F23" s="75"/>
      <c r="G23" s="71"/>
    </row>
    <row r="24" spans="1:7" ht="31.5">
      <c r="A24" s="16" t="s">
        <v>113</v>
      </c>
      <c r="B24" s="78">
        <v>914</v>
      </c>
      <c r="C24" s="77" t="s">
        <v>141</v>
      </c>
      <c r="D24" s="77" t="s">
        <v>144</v>
      </c>
      <c r="E24" s="77" t="s">
        <v>189</v>
      </c>
      <c r="F24" s="78">
        <v>800</v>
      </c>
      <c r="G24" s="76">
        <v>13289.26</v>
      </c>
    </row>
    <row r="25" spans="1:7" ht="15.75">
      <c r="A25" s="17" t="s">
        <v>115</v>
      </c>
      <c r="B25" s="78"/>
      <c r="C25" s="77"/>
      <c r="D25" s="77"/>
      <c r="E25" s="77"/>
      <c r="F25" s="78"/>
      <c r="G25" s="76"/>
    </row>
    <row r="26" spans="1:7" ht="61.5" customHeight="1">
      <c r="A26" s="32" t="s">
        <v>198</v>
      </c>
      <c r="B26" s="80">
        <v>914</v>
      </c>
      <c r="C26" s="82" t="s">
        <v>141</v>
      </c>
      <c r="D26" s="82" t="s">
        <v>200</v>
      </c>
      <c r="E26" s="82" t="s">
        <v>210</v>
      </c>
      <c r="F26" s="80">
        <v>540</v>
      </c>
      <c r="G26" s="79">
        <v>0</v>
      </c>
    </row>
    <row r="27" spans="1:7" ht="15.75">
      <c r="A27" s="33" t="s">
        <v>199</v>
      </c>
      <c r="B27" s="80"/>
      <c r="C27" s="82"/>
      <c r="D27" s="82"/>
      <c r="E27" s="83"/>
      <c r="F27" s="80"/>
      <c r="G27" s="79"/>
    </row>
    <row r="28" spans="1:7" ht="15.75">
      <c r="A28" s="7" t="s">
        <v>116</v>
      </c>
      <c r="B28" s="13">
        <v>914</v>
      </c>
      <c r="C28" s="14" t="s">
        <v>141</v>
      </c>
      <c r="D28" s="14">
        <v>13</v>
      </c>
      <c r="E28" s="14"/>
      <c r="F28" s="13"/>
      <c r="G28" s="30">
        <f>SUM(G29:G34)</f>
        <v>419000</v>
      </c>
    </row>
    <row r="29" spans="1:7" ht="31.5">
      <c r="A29" s="16" t="s">
        <v>190</v>
      </c>
      <c r="B29" s="78">
        <v>914</v>
      </c>
      <c r="C29" s="77" t="s">
        <v>141</v>
      </c>
      <c r="D29" s="77">
        <v>13</v>
      </c>
      <c r="E29" s="77" t="s">
        <v>208</v>
      </c>
      <c r="F29" s="78">
        <v>200</v>
      </c>
      <c r="G29" s="76">
        <v>4000</v>
      </c>
    </row>
    <row r="30" spans="1:7" ht="31.5">
      <c r="A30" s="17" t="s">
        <v>114</v>
      </c>
      <c r="B30" s="78"/>
      <c r="C30" s="77"/>
      <c r="D30" s="77"/>
      <c r="E30" s="77"/>
      <c r="F30" s="78"/>
      <c r="G30" s="76"/>
    </row>
    <row r="31" spans="1:7" ht="31.5">
      <c r="A31" s="16" t="s">
        <v>191</v>
      </c>
      <c r="B31" s="78">
        <v>914</v>
      </c>
      <c r="C31" s="77" t="s">
        <v>141</v>
      </c>
      <c r="D31" s="77">
        <v>13</v>
      </c>
      <c r="E31" s="77" t="s">
        <v>207</v>
      </c>
      <c r="F31" s="78">
        <v>200</v>
      </c>
      <c r="G31" s="76">
        <v>400000</v>
      </c>
    </row>
    <row r="32" spans="1:7" ht="31.5">
      <c r="A32" s="17" t="s">
        <v>114</v>
      </c>
      <c r="B32" s="78"/>
      <c r="C32" s="77"/>
      <c r="D32" s="77"/>
      <c r="E32" s="77"/>
      <c r="F32" s="78"/>
      <c r="G32" s="76"/>
    </row>
    <row r="33" spans="1:7" ht="31.5">
      <c r="A33" s="16" t="s">
        <v>205</v>
      </c>
      <c r="B33" s="78">
        <v>914</v>
      </c>
      <c r="C33" s="77" t="s">
        <v>141</v>
      </c>
      <c r="D33" s="77">
        <v>13</v>
      </c>
      <c r="E33" s="72" t="s">
        <v>206</v>
      </c>
      <c r="F33" s="74">
        <v>200</v>
      </c>
      <c r="G33" s="70">
        <v>15000</v>
      </c>
    </row>
    <row r="34" spans="1:7" ht="31.5">
      <c r="A34" s="17" t="s">
        <v>114</v>
      </c>
      <c r="B34" s="78"/>
      <c r="C34" s="77"/>
      <c r="D34" s="77"/>
      <c r="E34" s="73"/>
      <c r="F34" s="75"/>
      <c r="G34" s="71"/>
    </row>
    <row r="35" spans="1:7" ht="15.75">
      <c r="A35" s="7" t="s">
        <v>117</v>
      </c>
      <c r="B35" s="13">
        <v>914</v>
      </c>
      <c r="C35" s="14" t="s">
        <v>143</v>
      </c>
      <c r="D35" s="14" t="s">
        <v>142</v>
      </c>
      <c r="E35" s="14"/>
      <c r="F35" s="13"/>
      <c r="G35" s="30">
        <f>SUM(G36)</f>
        <v>61000</v>
      </c>
    </row>
    <row r="36" spans="1:7" ht="15.75">
      <c r="A36" s="7" t="s">
        <v>118</v>
      </c>
      <c r="B36" s="13">
        <v>914</v>
      </c>
      <c r="C36" s="14" t="s">
        <v>143</v>
      </c>
      <c r="D36" s="14" t="s">
        <v>146</v>
      </c>
      <c r="E36" s="14"/>
      <c r="F36" s="13"/>
      <c r="G36" s="30">
        <f>SUM(G37:G40)</f>
        <v>61000</v>
      </c>
    </row>
    <row r="37" spans="1:7" ht="31.5">
      <c r="A37" s="16" t="s">
        <v>119</v>
      </c>
      <c r="B37" s="78">
        <v>914</v>
      </c>
      <c r="C37" s="77" t="s">
        <v>143</v>
      </c>
      <c r="D37" s="77" t="s">
        <v>146</v>
      </c>
      <c r="E37" s="77" t="s">
        <v>209</v>
      </c>
      <c r="F37" s="78">
        <v>100</v>
      </c>
      <c r="G37" s="76">
        <v>61000</v>
      </c>
    </row>
    <row r="38" spans="1:7" ht="78.75">
      <c r="A38" s="17" t="s">
        <v>111</v>
      </c>
      <c r="B38" s="78"/>
      <c r="C38" s="77"/>
      <c r="D38" s="77"/>
      <c r="E38" s="77"/>
      <c r="F38" s="78"/>
      <c r="G38" s="76"/>
    </row>
    <row r="39" spans="1:7" ht="31.5">
      <c r="A39" s="16" t="s">
        <v>119</v>
      </c>
      <c r="B39" s="78">
        <v>914</v>
      </c>
      <c r="C39" s="77" t="s">
        <v>143</v>
      </c>
      <c r="D39" s="77" t="s">
        <v>146</v>
      </c>
      <c r="E39" s="77" t="s">
        <v>209</v>
      </c>
      <c r="F39" s="78">
        <v>200</v>
      </c>
      <c r="G39" s="84" t="s">
        <v>220</v>
      </c>
    </row>
    <row r="40" spans="1:7" ht="31.5">
      <c r="A40" s="17" t="s">
        <v>114</v>
      </c>
      <c r="B40" s="78"/>
      <c r="C40" s="77"/>
      <c r="D40" s="77"/>
      <c r="E40" s="77"/>
      <c r="F40" s="78"/>
      <c r="G40" s="85"/>
    </row>
    <row r="41" spans="1:7" ht="31.5">
      <c r="A41" s="7" t="s">
        <v>120</v>
      </c>
      <c r="B41" s="13">
        <v>914</v>
      </c>
      <c r="C41" s="14" t="s">
        <v>146</v>
      </c>
      <c r="D41" s="14" t="s">
        <v>142</v>
      </c>
      <c r="E41" s="14"/>
      <c r="F41" s="13"/>
      <c r="G41" s="30">
        <f>G42</f>
        <v>150000</v>
      </c>
    </row>
    <row r="42" spans="1:7" ht="15.75">
      <c r="A42" s="7" t="s">
        <v>121</v>
      </c>
      <c r="B42" s="13">
        <v>914</v>
      </c>
      <c r="C42" s="14" t="s">
        <v>146</v>
      </c>
      <c r="D42" s="14">
        <v>10</v>
      </c>
      <c r="E42" s="14"/>
      <c r="F42" s="13"/>
      <c r="G42" s="30">
        <f>SUM(G43)</f>
        <v>150000</v>
      </c>
    </row>
    <row r="43" spans="1:7" ht="31.5">
      <c r="A43" s="16" t="s">
        <v>122</v>
      </c>
      <c r="B43" s="78">
        <v>914</v>
      </c>
      <c r="C43" s="77" t="s">
        <v>146</v>
      </c>
      <c r="D43" s="77">
        <v>10</v>
      </c>
      <c r="E43" s="77" t="s">
        <v>192</v>
      </c>
      <c r="F43" s="78">
        <v>200</v>
      </c>
      <c r="G43" s="76">
        <f>70000+45000+35000</f>
        <v>150000</v>
      </c>
    </row>
    <row r="44" spans="1:7" ht="31.5">
      <c r="A44" s="17" t="s">
        <v>114</v>
      </c>
      <c r="B44" s="78"/>
      <c r="C44" s="77"/>
      <c r="D44" s="77"/>
      <c r="E44" s="77"/>
      <c r="F44" s="78"/>
      <c r="G44" s="76"/>
    </row>
    <row r="45" spans="1:7" ht="15.75">
      <c r="A45" s="36" t="s">
        <v>215</v>
      </c>
      <c r="B45" s="38">
        <v>914</v>
      </c>
      <c r="C45" s="39" t="s">
        <v>144</v>
      </c>
      <c r="D45" s="39" t="s">
        <v>142</v>
      </c>
      <c r="E45" s="15"/>
      <c r="F45" s="5"/>
      <c r="G45" s="30">
        <f>G46</f>
        <v>69382.179999999993</v>
      </c>
    </row>
    <row r="46" spans="1:7" ht="15.75">
      <c r="A46" s="36" t="s">
        <v>216</v>
      </c>
      <c r="B46" s="38">
        <v>914</v>
      </c>
      <c r="C46" s="39" t="s">
        <v>144</v>
      </c>
      <c r="D46" s="39" t="s">
        <v>218</v>
      </c>
      <c r="E46" s="15"/>
      <c r="F46" s="5"/>
      <c r="G46" s="30">
        <f>SUM(G47:G48)</f>
        <v>69382.179999999993</v>
      </c>
    </row>
    <row r="47" spans="1:7" ht="18" customHeight="1">
      <c r="A47" s="16" t="s">
        <v>217</v>
      </c>
      <c r="B47" s="86">
        <v>914</v>
      </c>
      <c r="C47" s="87" t="s">
        <v>144</v>
      </c>
      <c r="D47" s="87" t="s">
        <v>218</v>
      </c>
      <c r="E47" s="72" t="s">
        <v>219</v>
      </c>
      <c r="F47" s="74">
        <v>200</v>
      </c>
      <c r="G47" s="70">
        <v>69382.179999999993</v>
      </c>
    </row>
    <row r="48" spans="1:7" ht="31.5">
      <c r="A48" s="37" t="s">
        <v>114</v>
      </c>
      <c r="B48" s="86"/>
      <c r="C48" s="87"/>
      <c r="D48" s="87"/>
      <c r="E48" s="73"/>
      <c r="F48" s="75"/>
      <c r="G48" s="71"/>
    </row>
    <row r="49" spans="1:7" ht="15.75">
      <c r="A49" s="7" t="s">
        <v>123</v>
      </c>
      <c r="B49" s="13">
        <v>914</v>
      </c>
      <c r="C49" s="14" t="s">
        <v>145</v>
      </c>
      <c r="D49" s="14" t="s">
        <v>142</v>
      </c>
      <c r="E49" s="14"/>
      <c r="F49" s="13"/>
      <c r="G49" s="30">
        <f>G50</f>
        <v>1691500</v>
      </c>
    </row>
    <row r="50" spans="1:7" ht="15.75">
      <c r="A50" s="7" t="s">
        <v>124</v>
      </c>
      <c r="B50" s="13">
        <v>914</v>
      </c>
      <c r="C50" s="14" t="s">
        <v>145</v>
      </c>
      <c r="D50" s="14" t="s">
        <v>146</v>
      </c>
      <c r="E50" s="14"/>
      <c r="F50" s="13"/>
      <c r="G50" s="30">
        <f>SUM(G51:G54)</f>
        <v>1691500</v>
      </c>
    </row>
    <row r="51" spans="1:7" ht="47.25">
      <c r="A51" s="16" t="s">
        <v>125</v>
      </c>
      <c r="B51" s="78">
        <v>914</v>
      </c>
      <c r="C51" s="77" t="s">
        <v>145</v>
      </c>
      <c r="D51" s="77" t="s">
        <v>146</v>
      </c>
      <c r="E51" s="77" t="s">
        <v>193</v>
      </c>
      <c r="F51" s="78">
        <v>200</v>
      </c>
      <c r="G51" s="76">
        <v>800000</v>
      </c>
    </row>
    <row r="52" spans="1:7" ht="31.5">
      <c r="A52" s="17" t="s">
        <v>114</v>
      </c>
      <c r="B52" s="78"/>
      <c r="C52" s="77"/>
      <c r="D52" s="77"/>
      <c r="E52" s="77"/>
      <c r="F52" s="78"/>
      <c r="G52" s="76"/>
    </row>
    <row r="53" spans="1:7" ht="31.5">
      <c r="A53" s="16" t="s">
        <v>202</v>
      </c>
      <c r="B53" s="78">
        <v>914</v>
      </c>
      <c r="C53" s="77" t="s">
        <v>145</v>
      </c>
      <c r="D53" s="77" t="s">
        <v>146</v>
      </c>
      <c r="E53" s="77" t="s">
        <v>194</v>
      </c>
      <c r="F53" s="78">
        <v>200</v>
      </c>
      <c r="G53" s="76">
        <f>50000+132200+709300</f>
        <v>891500</v>
      </c>
    </row>
    <row r="54" spans="1:7" ht="31.5">
      <c r="A54" s="17" t="s">
        <v>114</v>
      </c>
      <c r="B54" s="78"/>
      <c r="C54" s="77"/>
      <c r="D54" s="77"/>
      <c r="E54" s="77"/>
      <c r="F54" s="78"/>
      <c r="G54" s="76"/>
    </row>
    <row r="55" spans="1:7" ht="15.75">
      <c r="A55" s="7" t="s">
        <v>126</v>
      </c>
      <c r="B55" s="13">
        <v>914</v>
      </c>
      <c r="C55" s="14">
        <v>10</v>
      </c>
      <c r="D55" s="14" t="s">
        <v>141</v>
      </c>
      <c r="E55" s="15"/>
      <c r="F55" s="5"/>
      <c r="G55" s="30">
        <f>SUM(G56)</f>
        <v>38400</v>
      </c>
    </row>
    <row r="56" spans="1:7" ht="31.5">
      <c r="A56" s="16" t="s">
        <v>127</v>
      </c>
      <c r="B56" s="80">
        <v>914</v>
      </c>
      <c r="C56" s="82">
        <v>10</v>
      </c>
      <c r="D56" s="82" t="s">
        <v>141</v>
      </c>
      <c r="E56" s="77" t="s">
        <v>211</v>
      </c>
      <c r="F56" s="78">
        <v>300</v>
      </c>
      <c r="G56" s="76">
        <v>38400</v>
      </c>
    </row>
    <row r="57" spans="1:7" ht="15.75" customHeight="1">
      <c r="A57" s="17" t="s">
        <v>128</v>
      </c>
      <c r="B57" s="80"/>
      <c r="C57" s="82"/>
      <c r="D57" s="82"/>
      <c r="E57" s="77"/>
      <c r="F57" s="78"/>
      <c r="G57" s="76"/>
    </row>
    <row r="58" spans="1:7" ht="36" customHeight="1">
      <c r="A58" s="7" t="s">
        <v>129</v>
      </c>
      <c r="B58" s="13">
        <v>950</v>
      </c>
      <c r="C58" s="14"/>
      <c r="D58" s="14"/>
      <c r="E58" s="15"/>
      <c r="F58" s="5"/>
      <c r="G58" s="30">
        <f>G59+G62+G86</f>
        <v>3501648</v>
      </c>
    </row>
    <row r="59" spans="1:7" ht="15.75">
      <c r="A59" s="7" t="s">
        <v>130</v>
      </c>
      <c r="B59" s="13">
        <v>950</v>
      </c>
      <c r="C59" s="14" t="s">
        <v>147</v>
      </c>
      <c r="D59" s="14" t="s">
        <v>147</v>
      </c>
      <c r="E59" s="15"/>
      <c r="F59" s="13"/>
      <c r="G59" s="30">
        <f>SUM(G60)</f>
        <v>3000</v>
      </c>
    </row>
    <row r="60" spans="1:7" ht="31.5">
      <c r="A60" s="16" t="s">
        <v>203</v>
      </c>
      <c r="B60" s="78">
        <v>950</v>
      </c>
      <c r="C60" s="77" t="s">
        <v>147</v>
      </c>
      <c r="D60" s="77" t="s">
        <v>147</v>
      </c>
      <c r="E60" s="77" t="s">
        <v>195</v>
      </c>
      <c r="F60" s="78">
        <v>200</v>
      </c>
      <c r="G60" s="76">
        <v>3000</v>
      </c>
    </row>
    <row r="61" spans="1:7" ht="31.5">
      <c r="A61" s="17" t="s">
        <v>114</v>
      </c>
      <c r="B61" s="78"/>
      <c r="C61" s="77"/>
      <c r="D61" s="77"/>
      <c r="E61" s="77"/>
      <c r="F61" s="78"/>
      <c r="G61" s="76"/>
    </row>
    <row r="62" spans="1:7" ht="15.75">
      <c r="A62" s="7" t="s">
        <v>131</v>
      </c>
      <c r="B62" s="13">
        <v>950</v>
      </c>
      <c r="C62" s="14" t="s">
        <v>148</v>
      </c>
      <c r="D62" s="14" t="s">
        <v>142</v>
      </c>
      <c r="E62" s="14"/>
      <c r="F62" s="13"/>
      <c r="G62" s="30">
        <f>G63</f>
        <v>3495648</v>
      </c>
    </row>
    <row r="63" spans="1:7" ht="15.75">
      <c r="A63" s="7" t="s">
        <v>132</v>
      </c>
      <c r="B63" s="13">
        <v>950</v>
      </c>
      <c r="C63" s="14" t="s">
        <v>148</v>
      </c>
      <c r="D63" s="14" t="s">
        <v>141</v>
      </c>
      <c r="E63" s="14"/>
      <c r="F63" s="13"/>
      <c r="G63" s="30">
        <f>G64+G75</f>
        <v>3495648</v>
      </c>
    </row>
    <row r="64" spans="1:7" ht="31.5">
      <c r="A64" s="7" t="s">
        <v>133</v>
      </c>
      <c r="B64" s="13">
        <v>950</v>
      </c>
      <c r="C64" s="14" t="s">
        <v>148</v>
      </c>
      <c r="D64" s="14" t="s">
        <v>141</v>
      </c>
      <c r="E64" s="14"/>
      <c r="F64" s="13"/>
      <c r="G64" s="30">
        <f>SUM(G65:G74)</f>
        <v>2648876</v>
      </c>
    </row>
    <row r="65" spans="1:7" ht="31.5">
      <c r="A65" s="16" t="s">
        <v>134</v>
      </c>
      <c r="B65" s="78">
        <v>950</v>
      </c>
      <c r="C65" s="77" t="s">
        <v>148</v>
      </c>
      <c r="D65" s="77" t="s">
        <v>141</v>
      </c>
      <c r="E65" s="77" t="s">
        <v>196</v>
      </c>
      <c r="F65" s="78">
        <v>100</v>
      </c>
      <c r="G65" s="76">
        <f>996775+301025-6000-20040+6000</f>
        <v>1277760</v>
      </c>
    </row>
    <row r="66" spans="1:7" ht="78.75">
      <c r="A66" s="17" t="s">
        <v>111</v>
      </c>
      <c r="B66" s="78"/>
      <c r="C66" s="77"/>
      <c r="D66" s="77"/>
      <c r="E66" s="77"/>
      <c r="F66" s="78"/>
      <c r="G66" s="76"/>
    </row>
    <row r="67" spans="1:7" ht="31.5">
      <c r="A67" s="16" t="s">
        <v>134</v>
      </c>
      <c r="B67" s="78">
        <v>950</v>
      </c>
      <c r="C67" s="77" t="s">
        <v>148</v>
      </c>
      <c r="D67" s="77" t="s">
        <v>141</v>
      </c>
      <c r="E67" s="77" t="s">
        <v>196</v>
      </c>
      <c r="F67" s="78">
        <v>200</v>
      </c>
      <c r="G67" s="76">
        <v>1216993.96</v>
      </c>
    </row>
    <row r="68" spans="1:7" ht="31.5">
      <c r="A68" s="17" t="s">
        <v>114</v>
      </c>
      <c r="B68" s="78"/>
      <c r="C68" s="77"/>
      <c r="D68" s="77"/>
      <c r="E68" s="77"/>
      <c r="F68" s="78"/>
      <c r="G68" s="76"/>
    </row>
    <row r="69" spans="1:7" ht="31.5">
      <c r="A69" s="16" t="s">
        <v>134</v>
      </c>
      <c r="B69" s="78">
        <v>950</v>
      </c>
      <c r="C69" s="77" t="s">
        <v>148</v>
      </c>
      <c r="D69" s="77" t="s">
        <v>141</v>
      </c>
      <c r="E69" s="77" t="s">
        <v>196</v>
      </c>
      <c r="F69" s="78">
        <v>800</v>
      </c>
      <c r="G69" s="76">
        <v>105506.04</v>
      </c>
    </row>
    <row r="70" spans="1:7" ht="15.75">
      <c r="A70" s="17" t="s">
        <v>115</v>
      </c>
      <c r="B70" s="78"/>
      <c r="C70" s="77"/>
      <c r="D70" s="77"/>
      <c r="E70" s="77"/>
      <c r="F70" s="78"/>
      <c r="G70" s="76"/>
    </row>
    <row r="71" spans="1:7" ht="78.75">
      <c r="A71" s="16" t="s">
        <v>231</v>
      </c>
      <c r="B71" s="78">
        <v>950</v>
      </c>
      <c r="C71" s="77" t="s">
        <v>148</v>
      </c>
      <c r="D71" s="77" t="s">
        <v>141</v>
      </c>
      <c r="E71" s="72" t="s">
        <v>230</v>
      </c>
      <c r="F71" s="74">
        <v>100</v>
      </c>
      <c r="G71" s="70">
        <v>28576</v>
      </c>
    </row>
    <row r="72" spans="1:7" ht="78.75">
      <c r="A72" s="17" t="s">
        <v>111</v>
      </c>
      <c r="B72" s="78"/>
      <c r="C72" s="77"/>
      <c r="D72" s="77"/>
      <c r="E72" s="73"/>
      <c r="F72" s="75"/>
      <c r="G72" s="71"/>
    </row>
    <row r="73" spans="1:7" ht="78.75">
      <c r="A73" s="16" t="s">
        <v>233</v>
      </c>
      <c r="B73" s="78">
        <v>950</v>
      </c>
      <c r="C73" s="77" t="s">
        <v>148</v>
      </c>
      <c r="D73" s="77" t="s">
        <v>141</v>
      </c>
      <c r="E73" s="72" t="s">
        <v>232</v>
      </c>
      <c r="F73" s="74">
        <v>100</v>
      </c>
      <c r="G73" s="70">
        <f>15391.71+4648.29</f>
        <v>20040</v>
      </c>
    </row>
    <row r="74" spans="1:7" ht="78.75">
      <c r="A74" s="17" t="s">
        <v>111</v>
      </c>
      <c r="B74" s="78"/>
      <c r="C74" s="77"/>
      <c r="D74" s="77"/>
      <c r="E74" s="73"/>
      <c r="F74" s="75"/>
      <c r="G74" s="71"/>
    </row>
    <row r="75" spans="1:7" ht="15.75">
      <c r="A75" s="35" t="s">
        <v>214</v>
      </c>
      <c r="B75" s="13">
        <v>950</v>
      </c>
      <c r="C75" s="14" t="s">
        <v>148</v>
      </c>
      <c r="D75" s="14" t="s">
        <v>141</v>
      </c>
      <c r="E75" s="14"/>
      <c r="F75" s="13"/>
      <c r="G75" s="30">
        <f>SUM(G76:G85)</f>
        <v>846772</v>
      </c>
    </row>
    <row r="76" spans="1:7" s="48" customFormat="1" ht="78.75">
      <c r="A76" s="16" t="s">
        <v>240</v>
      </c>
      <c r="B76" s="78">
        <v>950</v>
      </c>
      <c r="C76" s="77" t="s">
        <v>148</v>
      </c>
      <c r="D76" s="77" t="s">
        <v>141</v>
      </c>
      <c r="E76" s="72" t="s">
        <v>241</v>
      </c>
      <c r="F76" s="74">
        <v>100</v>
      </c>
      <c r="G76" s="70">
        <v>30868</v>
      </c>
    </row>
    <row r="77" spans="1:7" s="48" customFormat="1" ht="78.75">
      <c r="A77" s="17" t="s">
        <v>111</v>
      </c>
      <c r="B77" s="78"/>
      <c r="C77" s="77"/>
      <c r="D77" s="77"/>
      <c r="E77" s="73"/>
      <c r="F77" s="75"/>
      <c r="G77" s="71"/>
    </row>
    <row r="78" spans="1:7" s="48" customFormat="1" ht="78.75">
      <c r="A78" s="16" t="s">
        <v>242</v>
      </c>
      <c r="B78" s="78">
        <v>950</v>
      </c>
      <c r="C78" s="77" t="s">
        <v>148</v>
      </c>
      <c r="D78" s="77" t="s">
        <v>141</v>
      </c>
      <c r="E78" s="72" t="s">
        <v>243</v>
      </c>
      <c r="F78" s="74">
        <v>100</v>
      </c>
      <c r="G78" s="70">
        <v>312</v>
      </c>
    </row>
    <row r="79" spans="1:7" s="48" customFormat="1" ht="78.75">
      <c r="A79" s="17" t="s">
        <v>111</v>
      </c>
      <c r="B79" s="78"/>
      <c r="C79" s="77"/>
      <c r="D79" s="77"/>
      <c r="E79" s="73"/>
      <c r="F79" s="75"/>
      <c r="G79" s="71"/>
    </row>
    <row r="80" spans="1:7" ht="45.75" customHeight="1">
      <c r="A80" s="34" t="s">
        <v>212</v>
      </c>
      <c r="B80" s="78">
        <v>950</v>
      </c>
      <c r="C80" s="77" t="s">
        <v>148</v>
      </c>
      <c r="D80" s="77" t="s">
        <v>141</v>
      </c>
      <c r="E80" s="72" t="s">
        <v>213</v>
      </c>
      <c r="F80" s="74">
        <v>100</v>
      </c>
      <c r="G80" s="70">
        <f>396000+119592</f>
        <v>515592</v>
      </c>
    </row>
    <row r="81" spans="1:7" ht="78.75">
      <c r="A81" s="17" t="s">
        <v>111</v>
      </c>
      <c r="B81" s="78"/>
      <c r="C81" s="77"/>
      <c r="D81" s="77"/>
      <c r="E81" s="73"/>
      <c r="F81" s="75"/>
      <c r="G81" s="71"/>
    </row>
    <row r="82" spans="1:7" ht="46.5" customHeight="1">
      <c r="A82" s="16" t="s">
        <v>212</v>
      </c>
      <c r="B82" s="78">
        <v>950</v>
      </c>
      <c r="C82" s="77" t="s">
        <v>148</v>
      </c>
      <c r="D82" s="77" t="s">
        <v>141</v>
      </c>
      <c r="E82" s="72" t="s">
        <v>213</v>
      </c>
      <c r="F82" s="74">
        <v>200</v>
      </c>
      <c r="G82" s="70">
        <v>299000</v>
      </c>
    </row>
    <row r="83" spans="1:7" ht="31.5">
      <c r="A83" s="17" t="s">
        <v>114</v>
      </c>
      <c r="B83" s="78"/>
      <c r="C83" s="77"/>
      <c r="D83" s="77"/>
      <c r="E83" s="73"/>
      <c r="F83" s="75"/>
      <c r="G83" s="71"/>
    </row>
    <row r="84" spans="1:7" ht="47.25" customHeight="1">
      <c r="A84" s="34" t="s">
        <v>212</v>
      </c>
      <c r="B84" s="78">
        <v>950</v>
      </c>
      <c r="C84" s="77" t="s">
        <v>148</v>
      </c>
      <c r="D84" s="77" t="s">
        <v>141</v>
      </c>
      <c r="E84" s="72" t="s">
        <v>213</v>
      </c>
      <c r="F84" s="74">
        <v>800</v>
      </c>
      <c r="G84" s="70">
        <v>1000</v>
      </c>
    </row>
    <row r="85" spans="1:7" ht="15.75">
      <c r="A85" s="17" t="s">
        <v>115</v>
      </c>
      <c r="B85" s="78"/>
      <c r="C85" s="77"/>
      <c r="D85" s="77"/>
      <c r="E85" s="73"/>
      <c r="F85" s="75"/>
      <c r="G85" s="71"/>
    </row>
    <row r="86" spans="1:7" ht="31.5">
      <c r="A86" s="7" t="s">
        <v>135</v>
      </c>
      <c r="B86" s="13">
        <v>950</v>
      </c>
      <c r="C86" s="14">
        <v>11</v>
      </c>
      <c r="D86" s="14" t="s">
        <v>145</v>
      </c>
      <c r="E86" s="15"/>
      <c r="F86" s="5"/>
      <c r="G86" s="30">
        <f>SUM(G87)</f>
        <v>3000</v>
      </c>
    </row>
    <row r="87" spans="1:7" ht="34.5" customHeight="1">
      <c r="A87" s="16" t="s">
        <v>204</v>
      </c>
      <c r="B87" s="78">
        <v>950</v>
      </c>
      <c r="C87" s="77">
        <v>11</v>
      </c>
      <c r="D87" s="77" t="s">
        <v>145</v>
      </c>
      <c r="E87" s="77" t="s">
        <v>197</v>
      </c>
      <c r="F87" s="78">
        <v>200</v>
      </c>
      <c r="G87" s="76">
        <v>3000</v>
      </c>
    </row>
    <row r="88" spans="1:7" ht="31.5">
      <c r="A88" s="17" t="s">
        <v>114</v>
      </c>
      <c r="B88" s="78"/>
      <c r="C88" s="77"/>
      <c r="D88" s="77"/>
      <c r="E88" s="77"/>
      <c r="F88" s="78"/>
      <c r="G88" s="76"/>
    </row>
    <row r="89" spans="1:7" ht="15.75">
      <c r="A89" s="7" t="s">
        <v>136</v>
      </c>
      <c r="B89" s="5"/>
      <c r="C89" s="15"/>
      <c r="D89" s="15"/>
      <c r="E89" s="15"/>
      <c r="F89" s="5"/>
      <c r="G89" s="30">
        <f>G11+G58</f>
        <v>9598271.5199999996</v>
      </c>
    </row>
    <row r="90" spans="1:7">
      <c r="G90" s="29"/>
    </row>
    <row r="91" spans="1:7">
      <c r="G91" s="42"/>
    </row>
  </sheetData>
  <mergeCells count="175">
    <mergeCell ref="C24:C25"/>
    <mergeCell ref="D24:D25"/>
    <mergeCell ref="B24:B25"/>
    <mergeCell ref="E26:E27"/>
    <mergeCell ref="F26:F27"/>
    <mergeCell ref="B18:B19"/>
    <mergeCell ref="F20:F21"/>
    <mergeCell ref="C26:C27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G18:G19"/>
    <mergeCell ref="B20:B21"/>
    <mergeCell ref="C20:C21"/>
    <mergeCell ref="D20:D21"/>
    <mergeCell ref="F24:F25"/>
    <mergeCell ref="B26:B27"/>
    <mergeCell ref="C18:C19"/>
    <mergeCell ref="D18:D19"/>
    <mergeCell ref="F18:F19"/>
    <mergeCell ref="E18:E19"/>
    <mergeCell ref="B29:B30"/>
    <mergeCell ref="C29:C30"/>
    <mergeCell ref="B43:B44"/>
    <mergeCell ref="D33:D34"/>
    <mergeCell ref="D37:D38"/>
    <mergeCell ref="F39:F40"/>
    <mergeCell ref="B37:B38"/>
    <mergeCell ref="B31:B32"/>
    <mergeCell ref="B39:B40"/>
    <mergeCell ref="B33:B34"/>
    <mergeCell ref="D31:D32"/>
    <mergeCell ref="E31:E32"/>
    <mergeCell ref="C43:C44"/>
    <mergeCell ref="D29:D30"/>
    <mergeCell ref="E24:E25"/>
    <mergeCell ref="F22:F23"/>
    <mergeCell ref="E22:E23"/>
    <mergeCell ref="D22:D23"/>
    <mergeCell ref="C22:C23"/>
    <mergeCell ref="B22:B23"/>
    <mergeCell ref="E29:E30"/>
    <mergeCell ref="F29:F30"/>
    <mergeCell ref="D26:D27"/>
    <mergeCell ref="G22:G23"/>
    <mergeCell ref="E37:E38"/>
    <mergeCell ref="E20:E21"/>
    <mergeCell ref="C39:C40"/>
    <mergeCell ref="G31:G32"/>
    <mergeCell ref="C37:C38"/>
    <mergeCell ref="C31:C32"/>
    <mergeCell ref="D39:D40"/>
    <mergeCell ref="C33:C34"/>
    <mergeCell ref="F37:F38"/>
    <mergeCell ref="F33:F34"/>
    <mergeCell ref="E33:E34"/>
    <mergeCell ref="E39:E40"/>
    <mergeCell ref="G33:G34"/>
    <mergeCell ref="F31:F32"/>
    <mergeCell ref="G26:G27"/>
    <mergeCell ref="G24:G25"/>
    <mergeCell ref="G20:G21"/>
    <mergeCell ref="G39:G40"/>
    <mergeCell ref="G37:G38"/>
    <mergeCell ref="G29:G30"/>
    <mergeCell ref="E43:E44"/>
    <mergeCell ref="D43:D44"/>
    <mergeCell ref="G43:G44"/>
    <mergeCell ref="F43:F44"/>
    <mergeCell ref="G53:G54"/>
    <mergeCell ref="G51:G52"/>
    <mergeCell ref="G60:G61"/>
    <mergeCell ref="G56:G57"/>
    <mergeCell ref="G47:G48"/>
    <mergeCell ref="F56:F57"/>
    <mergeCell ref="E56:E57"/>
    <mergeCell ref="B60:B61"/>
    <mergeCell ref="C60:C61"/>
    <mergeCell ref="B65:B66"/>
    <mergeCell ref="F51:F52"/>
    <mergeCell ref="B47:B48"/>
    <mergeCell ref="B53:B54"/>
    <mergeCell ref="C53:C54"/>
    <mergeCell ref="C56:C57"/>
    <mergeCell ref="B56:B57"/>
    <mergeCell ref="B51:B52"/>
    <mergeCell ref="D60:D61"/>
    <mergeCell ref="D51:D52"/>
    <mergeCell ref="E51:E52"/>
    <mergeCell ref="D53:D54"/>
    <mergeCell ref="E47:E48"/>
    <mergeCell ref="F47:F48"/>
    <mergeCell ref="D47:D48"/>
    <mergeCell ref="C51:C52"/>
    <mergeCell ref="C47:C48"/>
    <mergeCell ref="E60:E61"/>
    <mergeCell ref="D56:D57"/>
    <mergeCell ref="F53:F54"/>
    <mergeCell ref="F60:F61"/>
    <mergeCell ref="E53:E54"/>
    <mergeCell ref="B69:B70"/>
    <mergeCell ref="B67:B68"/>
    <mergeCell ref="C69:C70"/>
    <mergeCell ref="F67:F68"/>
    <mergeCell ref="F69:F70"/>
    <mergeCell ref="G69:G70"/>
    <mergeCell ref="B82:B83"/>
    <mergeCell ref="C82:C83"/>
    <mergeCell ref="B71:B72"/>
    <mergeCell ref="C71:C72"/>
    <mergeCell ref="D71:D72"/>
    <mergeCell ref="E71:E72"/>
    <mergeCell ref="F71:F72"/>
    <mergeCell ref="G71:G72"/>
    <mergeCell ref="G73:G74"/>
    <mergeCell ref="F73:F74"/>
    <mergeCell ref="E73:E74"/>
    <mergeCell ref="D73:D74"/>
    <mergeCell ref="C73:C74"/>
    <mergeCell ref="B73:B74"/>
    <mergeCell ref="E69:E70"/>
    <mergeCell ref="B76:B77"/>
    <mergeCell ref="B78:B79"/>
    <mergeCell ref="C65:C66"/>
    <mergeCell ref="C67:C68"/>
    <mergeCell ref="E67:E68"/>
    <mergeCell ref="G67:G68"/>
    <mergeCell ref="E65:E66"/>
    <mergeCell ref="F65:F66"/>
    <mergeCell ref="F80:F81"/>
    <mergeCell ref="D69:D70"/>
    <mergeCell ref="G65:G66"/>
    <mergeCell ref="D65:D66"/>
    <mergeCell ref="D67:D68"/>
    <mergeCell ref="C76:C77"/>
    <mergeCell ref="D76:D77"/>
    <mergeCell ref="E76:E77"/>
    <mergeCell ref="F76:F77"/>
    <mergeCell ref="G76:G77"/>
    <mergeCell ref="C78:C79"/>
    <mergeCell ref="D78:D79"/>
    <mergeCell ref="E78:E79"/>
    <mergeCell ref="F78:F79"/>
    <mergeCell ref="G78:G79"/>
    <mergeCell ref="F87:F88"/>
    <mergeCell ref="G87:G88"/>
    <mergeCell ref="E80:E81"/>
    <mergeCell ref="F84:F85"/>
    <mergeCell ref="E84:E85"/>
    <mergeCell ref="D84:D85"/>
    <mergeCell ref="B80:B81"/>
    <mergeCell ref="C80:C81"/>
    <mergeCell ref="D80:D81"/>
    <mergeCell ref="D82:D83"/>
    <mergeCell ref="E87:E88"/>
    <mergeCell ref="F82:F83"/>
    <mergeCell ref="E82:E83"/>
    <mergeCell ref="B87:B88"/>
    <mergeCell ref="C87:C88"/>
    <mergeCell ref="D87:D88"/>
    <mergeCell ref="G84:G85"/>
    <mergeCell ref="G82:G83"/>
    <mergeCell ref="G80:G81"/>
    <mergeCell ref="B84:B85"/>
    <mergeCell ref="C84:C85"/>
  </mergeCells>
  <phoneticPr fontId="7" type="noConversion"/>
  <printOptions horizontalCentered="1"/>
  <pageMargins left="0.51" right="0.43" top="0.47244094488188981" bottom="0.39370078740157483" header="0.31496062992125984" footer="0.31496062992125984"/>
  <pageSetup paperSize="9" scale="74" orientation="portrait" verticalDpi="0" r:id="rId1"/>
  <rowBreaks count="2" manualBreakCount="2">
    <brk id="34" max="16383" man="1"/>
    <brk id="6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70"/>
  <sheetViews>
    <sheetView workbookViewId="0">
      <selection activeCell="A6" sqref="A6:H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140625" customWidth="1"/>
    <col min="5" max="5" width="14.140625" customWidth="1"/>
    <col min="6" max="6" width="11.140625" customWidth="1"/>
    <col min="7" max="8" width="17" customWidth="1"/>
  </cols>
  <sheetData>
    <row r="1" spans="1:8" ht="15.75">
      <c r="A1" s="56" t="s">
        <v>138</v>
      </c>
      <c r="B1" s="56"/>
      <c r="C1" s="56"/>
      <c r="D1" s="56"/>
      <c r="E1" s="56"/>
      <c r="F1" s="56"/>
      <c r="G1" s="56"/>
      <c r="H1" s="56"/>
    </row>
    <row r="2" spans="1:8" ht="15.75">
      <c r="A2" s="59" t="s">
        <v>45</v>
      </c>
      <c r="B2" s="59"/>
      <c r="C2" s="59"/>
      <c r="D2" s="59"/>
      <c r="E2" s="59"/>
      <c r="F2" s="59"/>
      <c r="G2" s="59"/>
      <c r="H2" s="59"/>
    </row>
    <row r="3" spans="1:8" ht="15.75">
      <c r="A3" s="59" t="s">
        <v>46</v>
      </c>
      <c r="B3" s="59"/>
      <c r="C3" s="59"/>
      <c r="D3" s="59"/>
      <c r="E3" s="59"/>
      <c r="F3" s="59"/>
      <c r="G3" s="59"/>
      <c r="H3" s="59"/>
    </row>
    <row r="4" spans="1:8" ht="15.75">
      <c r="A4" s="59" t="s">
        <v>36</v>
      </c>
      <c r="B4" s="59"/>
      <c r="C4" s="59"/>
      <c r="D4" s="59"/>
      <c r="E4" s="59"/>
      <c r="F4" s="59"/>
      <c r="G4" s="59"/>
      <c r="H4" s="59"/>
    </row>
    <row r="5" spans="1:8" ht="15.75">
      <c r="A5" s="59" t="s">
        <v>37</v>
      </c>
      <c r="B5" s="59"/>
      <c r="C5" s="59"/>
      <c r="D5" s="59"/>
      <c r="E5" s="59"/>
      <c r="F5" s="59"/>
      <c r="G5" s="59"/>
      <c r="H5" s="59"/>
    </row>
    <row r="6" spans="1:8" ht="15.75">
      <c r="A6" s="59" t="s">
        <v>244</v>
      </c>
      <c r="B6" s="59"/>
      <c r="C6" s="59"/>
      <c r="D6" s="59"/>
      <c r="E6" s="59"/>
      <c r="F6" s="59"/>
      <c r="G6" s="59"/>
      <c r="H6" s="59"/>
    </row>
    <row r="8" spans="1:8" ht="31.5" customHeight="1">
      <c r="A8" s="58" t="s">
        <v>185</v>
      </c>
      <c r="B8" s="58"/>
      <c r="C8" s="58"/>
      <c r="D8" s="58"/>
      <c r="E8" s="58"/>
      <c r="F8" s="58"/>
      <c r="G8" s="58"/>
      <c r="H8" s="58"/>
    </row>
    <row r="10" spans="1:8" ht="15.75">
      <c r="A10" s="63" t="s">
        <v>50</v>
      </c>
      <c r="B10" s="63" t="s">
        <v>140</v>
      </c>
      <c r="C10" s="63" t="s">
        <v>139</v>
      </c>
      <c r="D10" s="63" t="s">
        <v>201</v>
      </c>
      <c r="E10" s="63" t="s">
        <v>106</v>
      </c>
      <c r="F10" s="63" t="s">
        <v>107</v>
      </c>
      <c r="G10" s="60" t="s">
        <v>76</v>
      </c>
      <c r="H10" s="62"/>
    </row>
    <row r="11" spans="1:8" ht="78.75" customHeight="1">
      <c r="A11" s="64"/>
      <c r="B11" s="64"/>
      <c r="C11" s="64"/>
      <c r="D11" s="64"/>
      <c r="E11" s="64"/>
      <c r="F11" s="64"/>
      <c r="G11" s="10" t="s">
        <v>182</v>
      </c>
      <c r="H11" s="10" t="s">
        <v>183</v>
      </c>
    </row>
    <row r="12" spans="1:8" ht="47.25">
      <c r="A12" s="7" t="s">
        <v>61</v>
      </c>
      <c r="B12" s="13">
        <v>914</v>
      </c>
      <c r="C12" s="14"/>
      <c r="D12" s="14"/>
      <c r="E12" s="13"/>
      <c r="F12" s="13"/>
      <c r="G12" s="30">
        <f>G13+G34+G40+G44+G50</f>
        <v>3354000</v>
      </c>
      <c r="H12" s="30">
        <f>H13+H34+H40+H44+H50</f>
        <v>3214055</v>
      </c>
    </row>
    <row r="13" spans="1:8" ht="15.75">
      <c r="A13" s="7" t="s">
        <v>108</v>
      </c>
      <c r="B13" s="13">
        <v>914</v>
      </c>
      <c r="C13" s="14" t="s">
        <v>141</v>
      </c>
      <c r="D13" s="14" t="s">
        <v>142</v>
      </c>
      <c r="E13" s="13"/>
      <c r="F13" s="13"/>
      <c r="G13" s="30">
        <f>G14+G17+G25+G27</f>
        <v>2791300</v>
      </c>
      <c r="H13" s="30">
        <f>H14+H17+H25+H27</f>
        <v>2651355</v>
      </c>
    </row>
    <row r="14" spans="1:8" ht="47.25">
      <c r="A14" s="7" t="s">
        <v>109</v>
      </c>
      <c r="B14" s="13">
        <v>914</v>
      </c>
      <c r="C14" s="14" t="s">
        <v>141</v>
      </c>
      <c r="D14" s="14" t="s">
        <v>143</v>
      </c>
      <c r="E14" s="13"/>
      <c r="F14" s="13"/>
      <c r="G14" s="30">
        <f>SUM(G15)</f>
        <v>514500</v>
      </c>
      <c r="H14" s="30">
        <f>SUM(H15)</f>
        <v>514500</v>
      </c>
    </row>
    <row r="15" spans="1:8" ht="31.5">
      <c r="A15" s="16" t="s">
        <v>110</v>
      </c>
      <c r="B15" s="80">
        <v>914</v>
      </c>
      <c r="C15" s="82" t="s">
        <v>141</v>
      </c>
      <c r="D15" s="82" t="s">
        <v>143</v>
      </c>
      <c r="E15" s="77" t="s">
        <v>188</v>
      </c>
      <c r="F15" s="78">
        <v>100</v>
      </c>
      <c r="G15" s="76">
        <v>514500</v>
      </c>
      <c r="H15" s="76">
        <v>514500</v>
      </c>
    </row>
    <row r="16" spans="1:8" ht="78.75">
      <c r="A16" s="17" t="s">
        <v>111</v>
      </c>
      <c r="B16" s="80"/>
      <c r="C16" s="82"/>
      <c r="D16" s="82"/>
      <c r="E16" s="77"/>
      <c r="F16" s="78"/>
      <c r="G16" s="76"/>
      <c r="H16" s="76"/>
    </row>
    <row r="17" spans="1:8" ht="63">
      <c r="A17" s="7" t="s">
        <v>137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G18</f>
        <v>2126490</v>
      </c>
      <c r="H17" s="30">
        <f>H18</f>
        <v>1996855</v>
      </c>
    </row>
    <row r="18" spans="1:8" ht="15.75">
      <c r="A18" s="7" t="s">
        <v>112</v>
      </c>
      <c r="B18" s="13">
        <v>914</v>
      </c>
      <c r="C18" s="14" t="s">
        <v>141</v>
      </c>
      <c r="D18" s="14" t="s">
        <v>144</v>
      </c>
      <c r="E18" s="14"/>
      <c r="F18" s="13"/>
      <c r="G18" s="30">
        <f>SUM(G19:G24)</f>
        <v>2126490</v>
      </c>
      <c r="H18" s="30">
        <f>SUM(H19:H24)</f>
        <v>1996855</v>
      </c>
    </row>
    <row r="19" spans="1:8" ht="31.5">
      <c r="A19" s="16" t="s">
        <v>113</v>
      </c>
      <c r="B19" s="78">
        <v>914</v>
      </c>
      <c r="C19" s="77" t="s">
        <v>141</v>
      </c>
      <c r="D19" s="77" t="s">
        <v>144</v>
      </c>
      <c r="E19" s="77" t="s">
        <v>189</v>
      </c>
      <c r="F19" s="78">
        <v>100</v>
      </c>
      <c r="G19" s="76">
        <v>2023890</v>
      </c>
      <c r="H19" s="76">
        <v>1894255</v>
      </c>
    </row>
    <row r="20" spans="1:8" ht="78.75">
      <c r="A20" s="17" t="s">
        <v>111</v>
      </c>
      <c r="B20" s="78"/>
      <c r="C20" s="77"/>
      <c r="D20" s="77"/>
      <c r="E20" s="77"/>
      <c r="F20" s="78"/>
      <c r="G20" s="76"/>
      <c r="H20" s="76"/>
    </row>
    <row r="21" spans="1:8" ht="31.5">
      <c r="A21" s="16" t="s">
        <v>113</v>
      </c>
      <c r="B21" s="78">
        <v>914</v>
      </c>
      <c r="C21" s="77" t="s">
        <v>141</v>
      </c>
      <c r="D21" s="77" t="s">
        <v>144</v>
      </c>
      <c r="E21" s="77" t="s">
        <v>189</v>
      </c>
      <c r="F21" s="78">
        <v>200</v>
      </c>
      <c r="G21" s="76">
        <v>92600</v>
      </c>
      <c r="H21" s="76">
        <v>92600</v>
      </c>
    </row>
    <row r="22" spans="1:8" ht="31.5">
      <c r="A22" s="17" t="s">
        <v>114</v>
      </c>
      <c r="B22" s="78"/>
      <c r="C22" s="77"/>
      <c r="D22" s="77"/>
      <c r="E22" s="77"/>
      <c r="F22" s="78"/>
      <c r="G22" s="76"/>
      <c r="H22" s="76"/>
    </row>
    <row r="23" spans="1:8" ht="31.5">
      <c r="A23" s="16" t="s">
        <v>113</v>
      </c>
      <c r="B23" s="78">
        <v>914</v>
      </c>
      <c r="C23" s="77" t="s">
        <v>141</v>
      </c>
      <c r="D23" s="77" t="s">
        <v>144</v>
      </c>
      <c r="E23" s="77" t="s">
        <v>189</v>
      </c>
      <c r="F23" s="78">
        <v>800</v>
      </c>
      <c r="G23" s="76">
        <v>10000</v>
      </c>
      <c r="H23" s="76">
        <v>10000</v>
      </c>
    </row>
    <row r="24" spans="1:8" ht="15.75">
      <c r="A24" s="17" t="s">
        <v>115</v>
      </c>
      <c r="B24" s="78"/>
      <c r="C24" s="77"/>
      <c r="D24" s="77"/>
      <c r="E24" s="77"/>
      <c r="F24" s="78"/>
      <c r="G24" s="76"/>
      <c r="H24" s="76"/>
    </row>
    <row r="25" spans="1:8" ht="61.5" customHeight="1">
      <c r="A25" s="32" t="s">
        <v>198</v>
      </c>
      <c r="B25" s="80">
        <v>914</v>
      </c>
      <c r="C25" s="82" t="s">
        <v>141</v>
      </c>
      <c r="D25" s="82" t="s">
        <v>200</v>
      </c>
      <c r="E25" s="82" t="s">
        <v>210</v>
      </c>
      <c r="F25" s="80">
        <v>500</v>
      </c>
      <c r="G25" s="79">
        <v>10310</v>
      </c>
      <c r="H25" s="79">
        <v>0</v>
      </c>
    </row>
    <row r="26" spans="1:8" ht="15.75">
      <c r="A26" s="33" t="s">
        <v>199</v>
      </c>
      <c r="B26" s="80"/>
      <c r="C26" s="82"/>
      <c r="D26" s="82"/>
      <c r="E26" s="83"/>
      <c r="F26" s="80"/>
      <c r="G26" s="79"/>
      <c r="H26" s="79"/>
    </row>
    <row r="27" spans="1:8" ht="15.75">
      <c r="A27" s="7" t="s">
        <v>116</v>
      </c>
      <c r="B27" s="13">
        <v>914</v>
      </c>
      <c r="C27" s="14" t="s">
        <v>141</v>
      </c>
      <c r="D27" s="14">
        <v>13</v>
      </c>
      <c r="E27" s="14"/>
      <c r="F27" s="13"/>
      <c r="G27" s="30">
        <f>SUM(G28:G33)</f>
        <v>140000</v>
      </c>
      <c r="H27" s="30">
        <f>SUM(H28:H33)</f>
        <v>140000</v>
      </c>
    </row>
    <row r="28" spans="1:8" ht="31.5">
      <c r="A28" s="16" t="s">
        <v>190</v>
      </c>
      <c r="B28" s="78">
        <v>914</v>
      </c>
      <c r="C28" s="77" t="s">
        <v>141</v>
      </c>
      <c r="D28" s="77">
        <v>13</v>
      </c>
      <c r="E28" s="77" t="s">
        <v>208</v>
      </c>
      <c r="F28" s="78">
        <v>200</v>
      </c>
      <c r="G28" s="76">
        <v>4000</v>
      </c>
      <c r="H28" s="76">
        <v>4000</v>
      </c>
    </row>
    <row r="29" spans="1:8" ht="31.5">
      <c r="A29" s="17" t="s">
        <v>114</v>
      </c>
      <c r="B29" s="78"/>
      <c r="C29" s="77"/>
      <c r="D29" s="77"/>
      <c r="E29" s="77"/>
      <c r="F29" s="78"/>
      <c r="G29" s="76"/>
      <c r="H29" s="76"/>
    </row>
    <row r="30" spans="1:8" ht="31.5">
      <c r="A30" s="16" t="s">
        <v>191</v>
      </c>
      <c r="B30" s="78">
        <v>914</v>
      </c>
      <c r="C30" s="77" t="s">
        <v>141</v>
      </c>
      <c r="D30" s="77">
        <v>13</v>
      </c>
      <c r="E30" s="77" t="s">
        <v>207</v>
      </c>
      <c r="F30" s="78">
        <v>200</v>
      </c>
      <c r="G30" s="76">
        <v>133000</v>
      </c>
      <c r="H30" s="76">
        <v>133000</v>
      </c>
    </row>
    <row r="31" spans="1:8" ht="31.5">
      <c r="A31" s="17" t="s">
        <v>114</v>
      </c>
      <c r="B31" s="78"/>
      <c r="C31" s="77"/>
      <c r="D31" s="77"/>
      <c r="E31" s="77"/>
      <c r="F31" s="78"/>
      <c r="G31" s="76"/>
      <c r="H31" s="76"/>
    </row>
    <row r="32" spans="1:8" ht="31.5">
      <c r="A32" s="16" t="s">
        <v>205</v>
      </c>
      <c r="B32" s="78">
        <v>914</v>
      </c>
      <c r="C32" s="77" t="s">
        <v>141</v>
      </c>
      <c r="D32" s="77">
        <v>13</v>
      </c>
      <c r="E32" s="72" t="s">
        <v>206</v>
      </c>
      <c r="F32" s="74">
        <v>200</v>
      </c>
      <c r="G32" s="70">
        <v>3000</v>
      </c>
      <c r="H32" s="70">
        <v>3000</v>
      </c>
    </row>
    <row r="33" spans="1:8" ht="31.5">
      <c r="A33" s="17" t="s">
        <v>114</v>
      </c>
      <c r="B33" s="78"/>
      <c r="C33" s="77"/>
      <c r="D33" s="77"/>
      <c r="E33" s="73"/>
      <c r="F33" s="75"/>
      <c r="G33" s="71"/>
      <c r="H33" s="71"/>
    </row>
    <row r="34" spans="1:8" ht="15.75">
      <c r="A34" s="7" t="s">
        <v>117</v>
      </c>
      <c r="B34" s="13">
        <v>914</v>
      </c>
      <c r="C34" s="14" t="s">
        <v>143</v>
      </c>
      <c r="D34" s="14" t="s">
        <v>142</v>
      </c>
      <c r="E34" s="14"/>
      <c r="F34" s="13"/>
      <c r="G34" s="30">
        <f>SUM(G35)</f>
        <v>61000</v>
      </c>
      <c r="H34" s="30">
        <f>SUM(H35)</f>
        <v>61000</v>
      </c>
    </row>
    <row r="35" spans="1:8" ht="15.75">
      <c r="A35" s="7" t="s">
        <v>118</v>
      </c>
      <c r="B35" s="13">
        <v>914</v>
      </c>
      <c r="C35" s="14" t="s">
        <v>143</v>
      </c>
      <c r="D35" s="14" t="s">
        <v>146</v>
      </c>
      <c r="E35" s="14"/>
      <c r="F35" s="13"/>
      <c r="G35" s="30">
        <f>SUM(G36:G39)</f>
        <v>61000</v>
      </c>
      <c r="H35" s="30">
        <f>SUM(H36:H39)</f>
        <v>61000</v>
      </c>
    </row>
    <row r="36" spans="1:8" ht="31.5">
      <c r="A36" s="16" t="s">
        <v>119</v>
      </c>
      <c r="B36" s="78">
        <v>914</v>
      </c>
      <c r="C36" s="77" t="s">
        <v>143</v>
      </c>
      <c r="D36" s="77" t="s">
        <v>146</v>
      </c>
      <c r="E36" s="77" t="s">
        <v>209</v>
      </c>
      <c r="F36" s="78">
        <v>100</v>
      </c>
      <c r="G36" s="76">
        <v>60000</v>
      </c>
      <c r="H36" s="76">
        <v>60000</v>
      </c>
    </row>
    <row r="37" spans="1:8" ht="78.75">
      <c r="A37" s="17" t="s">
        <v>111</v>
      </c>
      <c r="B37" s="78"/>
      <c r="C37" s="77"/>
      <c r="D37" s="77"/>
      <c r="E37" s="77"/>
      <c r="F37" s="78"/>
      <c r="G37" s="76"/>
      <c r="H37" s="76"/>
    </row>
    <row r="38" spans="1:8" ht="31.5">
      <c r="A38" s="16" t="s">
        <v>119</v>
      </c>
      <c r="B38" s="78">
        <v>914</v>
      </c>
      <c r="C38" s="77" t="s">
        <v>143</v>
      </c>
      <c r="D38" s="77" t="s">
        <v>146</v>
      </c>
      <c r="E38" s="77" t="s">
        <v>209</v>
      </c>
      <c r="F38" s="78">
        <v>200</v>
      </c>
      <c r="G38" s="76">
        <v>1000</v>
      </c>
      <c r="H38" s="76">
        <v>1000</v>
      </c>
    </row>
    <row r="39" spans="1:8" ht="31.5">
      <c r="A39" s="17" t="s">
        <v>114</v>
      </c>
      <c r="B39" s="78"/>
      <c r="C39" s="77"/>
      <c r="D39" s="77"/>
      <c r="E39" s="77"/>
      <c r="F39" s="78"/>
      <c r="G39" s="76"/>
      <c r="H39" s="76"/>
    </row>
    <row r="40" spans="1:8" ht="31.5">
      <c r="A40" s="7" t="s">
        <v>120</v>
      </c>
      <c r="B40" s="13">
        <v>914</v>
      </c>
      <c r="C40" s="14" t="s">
        <v>146</v>
      </c>
      <c r="D40" s="14" t="s">
        <v>142</v>
      </c>
      <c r="E40" s="14"/>
      <c r="F40" s="13"/>
      <c r="G40" s="30">
        <f>G41</f>
        <v>10000</v>
      </c>
      <c r="H40" s="30">
        <v>10000</v>
      </c>
    </row>
    <row r="41" spans="1:8" ht="15.75">
      <c r="A41" s="7" t="s">
        <v>121</v>
      </c>
      <c r="B41" s="13">
        <v>914</v>
      </c>
      <c r="C41" s="14" t="s">
        <v>146</v>
      </c>
      <c r="D41" s="14">
        <v>10</v>
      </c>
      <c r="E41" s="14"/>
      <c r="F41" s="13"/>
      <c r="G41" s="30">
        <f>SUM(G42)</f>
        <v>10000</v>
      </c>
      <c r="H41" s="30">
        <f>SUM(H42)</f>
        <v>10000</v>
      </c>
    </row>
    <row r="42" spans="1:8" ht="31.5">
      <c r="A42" s="16" t="s">
        <v>122</v>
      </c>
      <c r="B42" s="78">
        <v>914</v>
      </c>
      <c r="C42" s="77" t="s">
        <v>146</v>
      </c>
      <c r="D42" s="77">
        <v>10</v>
      </c>
      <c r="E42" s="77" t="s">
        <v>192</v>
      </c>
      <c r="F42" s="78">
        <v>200</v>
      </c>
      <c r="G42" s="76">
        <v>10000</v>
      </c>
      <c r="H42" s="76">
        <v>10000</v>
      </c>
    </row>
    <row r="43" spans="1:8" ht="31.5">
      <c r="A43" s="17" t="s">
        <v>114</v>
      </c>
      <c r="B43" s="78"/>
      <c r="C43" s="77"/>
      <c r="D43" s="77"/>
      <c r="E43" s="77"/>
      <c r="F43" s="78"/>
      <c r="G43" s="76"/>
      <c r="H43" s="76"/>
    </row>
    <row r="44" spans="1:8" ht="15.75">
      <c r="A44" s="7" t="s">
        <v>123</v>
      </c>
      <c r="B44" s="13">
        <v>914</v>
      </c>
      <c r="C44" s="14" t="s">
        <v>145</v>
      </c>
      <c r="D44" s="14" t="s">
        <v>142</v>
      </c>
      <c r="E44" s="14"/>
      <c r="F44" s="13"/>
      <c r="G44" s="30">
        <f>G45</f>
        <v>453300</v>
      </c>
      <c r="H44" s="30">
        <f>H45</f>
        <v>453300</v>
      </c>
    </row>
    <row r="45" spans="1:8" ht="15.75">
      <c r="A45" s="7" t="s">
        <v>124</v>
      </c>
      <c r="B45" s="13">
        <v>914</v>
      </c>
      <c r="C45" s="14" t="s">
        <v>145</v>
      </c>
      <c r="D45" s="14" t="s">
        <v>146</v>
      </c>
      <c r="E45" s="14"/>
      <c r="F45" s="13"/>
      <c r="G45" s="30">
        <f>SUM(G46:G49)</f>
        <v>453300</v>
      </c>
      <c r="H45" s="30">
        <f>SUM(H46:H49)</f>
        <v>453300</v>
      </c>
    </row>
    <row r="46" spans="1:8" ht="47.25">
      <c r="A46" s="16" t="s">
        <v>125</v>
      </c>
      <c r="B46" s="78">
        <v>914</v>
      </c>
      <c r="C46" s="77" t="s">
        <v>145</v>
      </c>
      <c r="D46" s="77" t="s">
        <v>146</v>
      </c>
      <c r="E46" s="77" t="s">
        <v>193</v>
      </c>
      <c r="F46" s="78">
        <v>200</v>
      </c>
      <c r="G46" s="76">
        <v>403300</v>
      </c>
      <c r="H46" s="76">
        <v>403300</v>
      </c>
    </row>
    <row r="47" spans="1:8" ht="31.5">
      <c r="A47" s="17" t="s">
        <v>114</v>
      </c>
      <c r="B47" s="78"/>
      <c r="C47" s="77"/>
      <c r="D47" s="77"/>
      <c r="E47" s="77"/>
      <c r="F47" s="78"/>
      <c r="G47" s="76"/>
      <c r="H47" s="76"/>
    </row>
    <row r="48" spans="1:8" ht="31.5">
      <c r="A48" s="16" t="s">
        <v>202</v>
      </c>
      <c r="B48" s="78">
        <v>914</v>
      </c>
      <c r="C48" s="77" t="s">
        <v>145</v>
      </c>
      <c r="D48" s="77" t="s">
        <v>146</v>
      </c>
      <c r="E48" s="77" t="s">
        <v>194</v>
      </c>
      <c r="F48" s="78">
        <v>200</v>
      </c>
      <c r="G48" s="76">
        <v>50000</v>
      </c>
      <c r="H48" s="76">
        <v>50000</v>
      </c>
    </row>
    <row r="49" spans="1:8" ht="31.5">
      <c r="A49" s="17" t="s">
        <v>114</v>
      </c>
      <c r="B49" s="78"/>
      <c r="C49" s="77"/>
      <c r="D49" s="77"/>
      <c r="E49" s="77"/>
      <c r="F49" s="78"/>
      <c r="G49" s="76"/>
      <c r="H49" s="76"/>
    </row>
    <row r="50" spans="1:8" ht="15.75">
      <c r="A50" s="7" t="s">
        <v>126</v>
      </c>
      <c r="B50" s="13">
        <v>914</v>
      </c>
      <c r="C50" s="14">
        <v>10</v>
      </c>
      <c r="D50" s="14" t="s">
        <v>141</v>
      </c>
      <c r="E50" s="15"/>
      <c r="F50" s="5"/>
      <c r="G50" s="30">
        <f>SUM(G51)</f>
        <v>38400</v>
      </c>
      <c r="H50" s="30">
        <f>SUM(H51)</f>
        <v>38400</v>
      </c>
    </row>
    <row r="51" spans="1:8" ht="31.5">
      <c r="A51" s="16" t="s">
        <v>127</v>
      </c>
      <c r="B51" s="80">
        <v>914</v>
      </c>
      <c r="C51" s="82">
        <v>10</v>
      </c>
      <c r="D51" s="82" t="s">
        <v>141</v>
      </c>
      <c r="E51" s="77" t="s">
        <v>211</v>
      </c>
      <c r="F51" s="78">
        <v>300</v>
      </c>
      <c r="G51" s="76">
        <v>38400</v>
      </c>
      <c r="H51" s="76">
        <v>38400</v>
      </c>
    </row>
    <row r="52" spans="1:8" ht="15.75" customHeight="1">
      <c r="A52" s="17" t="s">
        <v>128</v>
      </c>
      <c r="B52" s="80"/>
      <c r="C52" s="82"/>
      <c r="D52" s="82"/>
      <c r="E52" s="77"/>
      <c r="F52" s="78"/>
      <c r="G52" s="76"/>
      <c r="H52" s="76"/>
    </row>
    <row r="53" spans="1:8" ht="36" customHeight="1">
      <c r="A53" s="7" t="s">
        <v>129</v>
      </c>
      <c r="B53" s="13">
        <v>950</v>
      </c>
      <c r="C53" s="14"/>
      <c r="D53" s="14"/>
      <c r="E53" s="15"/>
      <c r="F53" s="5"/>
      <c r="G53" s="30">
        <f>G54+G57+G66</f>
        <v>1957765</v>
      </c>
      <c r="H53" s="30">
        <f>H54+H57+H66</f>
        <v>1817820</v>
      </c>
    </row>
    <row r="54" spans="1:8" ht="15.75">
      <c r="A54" s="7" t="s">
        <v>130</v>
      </c>
      <c r="B54" s="13">
        <v>950</v>
      </c>
      <c r="C54" s="14" t="s">
        <v>147</v>
      </c>
      <c r="D54" s="14" t="s">
        <v>147</v>
      </c>
      <c r="E54" s="15"/>
      <c r="F54" s="13"/>
      <c r="G54" s="30">
        <f>SUM(G55)</f>
        <v>3000</v>
      </c>
      <c r="H54" s="30">
        <f>SUM(H55)</f>
        <v>3000</v>
      </c>
    </row>
    <row r="55" spans="1:8" ht="31.5">
      <c r="A55" s="16" t="s">
        <v>203</v>
      </c>
      <c r="B55" s="78">
        <v>950</v>
      </c>
      <c r="C55" s="77" t="s">
        <v>147</v>
      </c>
      <c r="D55" s="77" t="s">
        <v>147</v>
      </c>
      <c r="E55" s="77" t="s">
        <v>195</v>
      </c>
      <c r="F55" s="78">
        <v>200</v>
      </c>
      <c r="G55" s="76">
        <v>3000</v>
      </c>
      <c r="H55" s="76">
        <v>3000</v>
      </c>
    </row>
    <row r="56" spans="1:8" ht="31.5">
      <c r="A56" s="17" t="s">
        <v>114</v>
      </c>
      <c r="B56" s="78"/>
      <c r="C56" s="77"/>
      <c r="D56" s="77"/>
      <c r="E56" s="77"/>
      <c r="F56" s="78"/>
      <c r="G56" s="76"/>
      <c r="H56" s="76"/>
    </row>
    <row r="57" spans="1:8" ht="15.75">
      <c r="A57" s="7" t="s">
        <v>131</v>
      </c>
      <c r="B57" s="13">
        <v>950</v>
      </c>
      <c r="C57" s="14" t="s">
        <v>148</v>
      </c>
      <c r="D57" s="14" t="s">
        <v>142</v>
      </c>
      <c r="E57" s="14"/>
      <c r="F57" s="13"/>
      <c r="G57" s="30">
        <f>G58</f>
        <v>1951765</v>
      </c>
      <c r="H57" s="30">
        <f>H58</f>
        <v>1811820</v>
      </c>
    </row>
    <row r="58" spans="1:8" ht="15.75">
      <c r="A58" s="7" t="s">
        <v>132</v>
      </c>
      <c r="B58" s="13">
        <v>950</v>
      </c>
      <c r="C58" s="14" t="s">
        <v>148</v>
      </c>
      <c r="D58" s="14" t="s">
        <v>141</v>
      </c>
      <c r="E58" s="14"/>
      <c r="F58" s="13"/>
      <c r="G58" s="30">
        <f>G59</f>
        <v>1951765</v>
      </c>
      <c r="H58" s="30">
        <f>H59</f>
        <v>1811820</v>
      </c>
    </row>
    <row r="59" spans="1:8" ht="31.5">
      <c r="A59" s="7" t="s">
        <v>133</v>
      </c>
      <c r="B59" s="13">
        <v>950</v>
      </c>
      <c r="C59" s="14" t="s">
        <v>148</v>
      </c>
      <c r="D59" s="14" t="s">
        <v>141</v>
      </c>
      <c r="E59" s="14"/>
      <c r="F59" s="13"/>
      <c r="G59" s="30">
        <f>SUM(G60:G65)</f>
        <v>1951765</v>
      </c>
      <c r="H59" s="30">
        <f>SUM(H60:H65)</f>
        <v>1811820</v>
      </c>
    </row>
    <row r="60" spans="1:8" ht="31.5">
      <c r="A60" s="16" t="s">
        <v>134</v>
      </c>
      <c r="B60" s="78">
        <v>950</v>
      </c>
      <c r="C60" s="77" t="s">
        <v>148</v>
      </c>
      <c r="D60" s="77" t="s">
        <v>141</v>
      </c>
      <c r="E60" s="77" t="s">
        <v>196</v>
      </c>
      <c r="F60" s="78">
        <v>100</v>
      </c>
      <c r="G60" s="76">
        <v>1297800</v>
      </c>
      <c r="H60" s="76">
        <v>1249265</v>
      </c>
    </row>
    <row r="61" spans="1:8" ht="78.75">
      <c r="A61" s="17" t="s">
        <v>111</v>
      </c>
      <c r="B61" s="78"/>
      <c r="C61" s="77"/>
      <c r="D61" s="77"/>
      <c r="E61" s="77"/>
      <c r="F61" s="78"/>
      <c r="G61" s="76"/>
      <c r="H61" s="76"/>
    </row>
    <row r="62" spans="1:8" ht="31.5">
      <c r="A62" s="16" t="s">
        <v>134</v>
      </c>
      <c r="B62" s="78">
        <v>950</v>
      </c>
      <c r="C62" s="77" t="s">
        <v>148</v>
      </c>
      <c r="D62" s="77" t="s">
        <v>141</v>
      </c>
      <c r="E62" s="77" t="s">
        <v>196</v>
      </c>
      <c r="F62" s="78">
        <v>200</v>
      </c>
      <c r="G62" s="76">
        <v>602665</v>
      </c>
      <c r="H62" s="76">
        <v>511255</v>
      </c>
    </row>
    <row r="63" spans="1:8" ht="31.5">
      <c r="A63" s="17" t="s">
        <v>114</v>
      </c>
      <c r="B63" s="78"/>
      <c r="C63" s="77"/>
      <c r="D63" s="77"/>
      <c r="E63" s="77"/>
      <c r="F63" s="78"/>
      <c r="G63" s="76"/>
      <c r="H63" s="76"/>
    </row>
    <row r="64" spans="1:8" ht="31.5">
      <c r="A64" s="16" t="s">
        <v>134</v>
      </c>
      <c r="B64" s="78">
        <v>950</v>
      </c>
      <c r="C64" s="77" t="s">
        <v>148</v>
      </c>
      <c r="D64" s="77" t="s">
        <v>141</v>
      </c>
      <c r="E64" s="77" t="s">
        <v>196</v>
      </c>
      <c r="F64" s="78">
        <v>800</v>
      </c>
      <c r="G64" s="76">
        <v>51300</v>
      </c>
      <c r="H64" s="76">
        <v>51300</v>
      </c>
    </row>
    <row r="65" spans="1:8" ht="15.75">
      <c r="A65" s="17" t="s">
        <v>115</v>
      </c>
      <c r="B65" s="78"/>
      <c r="C65" s="77"/>
      <c r="D65" s="77"/>
      <c r="E65" s="77"/>
      <c r="F65" s="78"/>
      <c r="G65" s="76"/>
      <c r="H65" s="76"/>
    </row>
    <row r="66" spans="1:8" ht="31.5">
      <c r="A66" s="7" t="s">
        <v>135</v>
      </c>
      <c r="B66" s="13">
        <v>950</v>
      </c>
      <c r="C66" s="14">
        <v>11</v>
      </c>
      <c r="D66" s="14" t="s">
        <v>145</v>
      </c>
      <c r="E66" s="15"/>
      <c r="F66" s="5"/>
      <c r="G66" s="30">
        <f>SUM(G67)</f>
        <v>3000</v>
      </c>
      <c r="H66" s="30">
        <f>SUM(H67)</f>
        <v>3000</v>
      </c>
    </row>
    <row r="67" spans="1:8" ht="34.5" customHeight="1">
      <c r="A67" s="16" t="s">
        <v>204</v>
      </c>
      <c r="B67" s="78">
        <v>950</v>
      </c>
      <c r="C67" s="77">
        <v>11</v>
      </c>
      <c r="D67" s="77" t="s">
        <v>145</v>
      </c>
      <c r="E67" s="77" t="s">
        <v>197</v>
      </c>
      <c r="F67" s="78">
        <v>200</v>
      </c>
      <c r="G67" s="76">
        <v>3000</v>
      </c>
      <c r="H67" s="76">
        <v>3000</v>
      </c>
    </row>
    <row r="68" spans="1:8" ht="31.5">
      <c r="A68" s="17" t="s">
        <v>114</v>
      </c>
      <c r="B68" s="78"/>
      <c r="C68" s="77"/>
      <c r="D68" s="77"/>
      <c r="E68" s="77"/>
      <c r="F68" s="78"/>
      <c r="G68" s="76"/>
      <c r="H68" s="76"/>
    </row>
    <row r="69" spans="1:8" ht="15.75">
      <c r="A69" s="7" t="s">
        <v>136</v>
      </c>
      <c r="B69" s="5"/>
      <c r="C69" s="15"/>
      <c r="D69" s="15"/>
      <c r="E69" s="15"/>
      <c r="F69" s="5"/>
      <c r="G69" s="30">
        <f>G12+G53</f>
        <v>5311765</v>
      </c>
      <c r="H69" s="30">
        <f>H12+H53</f>
        <v>5031875</v>
      </c>
    </row>
    <row r="70" spans="1:8">
      <c r="G70" s="29"/>
    </row>
  </sheetData>
  <mergeCells count="147">
    <mergeCell ref="A1:H1"/>
    <mergeCell ref="A4:H4"/>
    <mergeCell ref="D15:D16"/>
    <mergeCell ref="C23:C24"/>
    <mergeCell ref="A5:H5"/>
    <mergeCell ref="F19:F20"/>
    <mergeCell ref="A3:H3"/>
    <mergeCell ref="H15:H16"/>
    <mergeCell ref="H25:H26"/>
    <mergeCell ref="F25:F26"/>
    <mergeCell ref="A6:H6"/>
    <mergeCell ref="E10:E11"/>
    <mergeCell ref="C10:C11"/>
    <mergeCell ref="A8:H8"/>
    <mergeCell ref="A10:A11"/>
    <mergeCell ref="B15:B16"/>
    <mergeCell ref="A2:H2"/>
    <mergeCell ref="B21:B22"/>
    <mergeCell ref="C21:C22"/>
    <mergeCell ref="G19:G20"/>
    <mergeCell ref="E28:E29"/>
    <mergeCell ref="C28:C29"/>
    <mergeCell ref="E21:E22"/>
    <mergeCell ref="E25:E26"/>
    <mergeCell ref="B25:B26"/>
    <mergeCell ref="B10:B11"/>
    <mergeCell ref="F10:F11"/>
    <mergeCell ref="C15:C16"/>
    <mergeCell ref="B19:B20"/>
    <mergeCell ref="B23:B24"/>
    <mergeCell ref="D21:D22"/>
    <mergeCell ref="E15:E16"/>
    <mergeCell ref="E23:E24"/>
    <mergeCell ref="D25:D26"/>
    <mergeCell ref="C25:C26"/>
    <mergeCell ref="D23:D24"/>
    <mergeCell ref="E19:E20"/>
    <mergeCell ref="D19:D20"/>
    <mergeCell ref="B36:B37"/>
    <mergeCell ref="C36:C37"/>
    <mergeCell ref="B42:B43"/>
    <mergeCell ref="G15:G16"/>
    <mergeCell ref="D10:D11"/>
    <mergeCell ref="B30:B31"/>
    <mergeCell ref="B28:B29"/>
    <mergeCell ref="C30:C31"/>
    <mergeCell ref="B32:B33"/>
    <mergeCell ref="C32:C33"/>
    <mergeCell ref="F28:F29"/>
    <mergeCell ref="E30:E31"/>
    <mergeCell ref="D30:D31"/>
    <mergeCell ref="E36:E37"/>
    <mergeCell ref="D28:D29"/>
    <mergeCell ref="D32:D33"/>
    <mergeCell ref="E32:E33"/>
    <mergeCell ref="G10:H10"/>
    <mergeCell ref="F15:F16"/>
    <mergeCell ref="H19:H20"/>
    <mergeCell ref="F21:F22"/>
    <mergeCell ref="G21:G22"/>
    <mergeCell ref="D36:D37"/>
    <mergeCell ref="C19:C20"/>
    <mergeCell ref="H28:H29"/>
    <mergeCell ref="H36:H37"/>
    <mergeCell ref="F46:F47"/>
    <mergeCell ref="H21:H22"/>
    <mergeCell ref="F23:F24"/>
    <mergeCell ref="G25:G26"/>
    <mergeCell ref="H23:H24"/>
    <mergeCell ref="G23:G24"/>
    <mergeCell ref="G28:G29"/>
    <mergeCell ref="H30:H31"/>
    <mergeCell ref="F30:F31"/>
    <mergeCell ref="G30:G31"/>
    <mergeCell ref="F42:F43"/>
    <mergeCell ref="F36:F37"/>
    <mergeCell ref="H32:H33"/>
    <mergeCell ref="G36:G37"/>
    <mergeCell ref="H67:H68"/>
    <mergeCell ref="H64:H65"/>
    <mergeCell ref="G64:G65"/>
    <mergeCell ref="G51:G52"/>
    <mergeCell ref="G48:G49"/>
    <mergeCell ref="F67:F68"/>
    <mergeCell ref="G62:G63"/>
    <mergeCell ref="F60:F61"/>
    <mergeCell ref="F32:F33"/>
    <mergeCell ref="G32:G33"/>
    <mergeCell ref="F64:F65"/>
    <mergeCell ref="F55:F56"/>
    <mergeCell ref="G67:G68"/>
    <mergeCell ref="G60:G61"/>
    <mergeCell ref="F38:F39"/>
    <mergeCell ref="F62:F63"/>
    <mergeCell ref="H62:H63"/>
    <mergeCell ref="H60:H61"/>
    <mergeCell ref="G55:G56"/>
    <mergeCell ref="H38:H39"/>
    <mergeCell ref="H42:H43"/>
    <mergeCell ref="H46:H47"/>
    <mergeCell ref="G38:G39"/>
    <mergeCell ref="G46:G47"/>
    <mergeCell ref="F48:F49"/>
    <mergeCell ref="E46:E47"/>
    <mergeCell ref="D55:D56"/>
    <mergeCell ref="D51:D52"/>
    <mergeCell ref="B51:B52"/>
    <mergeCell ref="C51:C52"/>
    <mergeCell ref="E42:E43"/>
    <mergeCell ref="D48:D49"/>
    <mergeCell ref="H55:H56"/>
    <mergeCell ref="G42:G43"/>
    <mergeCell ref="H51:H52"/>
    <mergeCell ref="H48:H49"/>
    <mergeCell ref="F51:F52"/>
    <mergeCell ref="C42:C43"/>
    <mergeCell ref="B55:B56"/>
    <mergeCell ref="E38:E39"/>
    <mergeCell ref="D42:D43"/>
    <mergeCell ref="B46:B47"/>
    <mergeCell ref="C46:C47"/>
    <mergeCell ref="C55:C56"/>
    <mergeCell ref="B48:B49"/>
    <mergeCell ref="C48:C49"/>
    <mergeCell ref="D38:D39"/>
    <mergeCell ref="E55:E56"/>
    <mergeCell ref="E48:E49"/>
    <mergeCell ref="E51:E52"/>
    <mergeCell ref="D46:D47"/>
    <mergeCell ref="B38:B39"/>
    <mergeCell ref="C38:C39"/>
    <mergeCell ref="E62:E63"/>
    <mergeCell ref="E67:E68"/>
    <mergeCell ref="D60:D61"/>
    <mergeCell ref="D67:D68"/>
    <mergeCell ref="B60:B61"/>
    <mergeCell ref="C60:C61"/>
    <mergeCell ref="D62:D63"/>
    <mergeCell ref="E64:E65"/>
    <mergeCell ref="B64:B65"/>
    <mergeCell ref="C62:C63"/>
    <mergeCell ref="D64:D65"/>
    <mergeCell ref="C64:C65"/>
    <mergeCell ref="B62:B63"/>
    <mergeCell ref="E60:E61"/>
    <mergeCell ref="C67:C68"/>
    <mergeCell ref="B67:B68"/>
  </mergeCells>
  <phoneticPr fontId="7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56" orientation="portrait" verticalDpi="0" r:id="rId1"/>
  <rowBreaks count="1" manualBreakCount="1">
    <brk id="4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A6" sqref="A6:D6"/>
    </sheetView>
  </sheetViews>
  <sheetFormatPr defaultRowHeight="15"/>
  <cols>
    <col min="1" max="1" width="67.7109375" customWidth="1"/>
    <col min="2" max="4" width="18.5703125" customWidth="1"/>
  </cols>
  <sheetData>
    <row r="1" spans="1:8" ht="15.75">
      <c r="A1" s="56" t="s">
        <v>186</v>
      </c>
      <c r="B1" s="56"/>
      <c r="C1" s="56"/>
      <c r="D1" s="56"/>
    </row>
    <row r="2" spans="1:8" ht="15.75">
      <c r="A2" s="59" t="s">
        <v>45</v>
      </c>
      <c r="B2" s="59"/>
      <c r="C2" s="59"/>
      <c r="D2" s="59"/>
    </row>
    <row r="3" spans="1:8" ht="15.75">
      <c r="A3" s="59" t="s">
        <v>46</v>
      </c>
      <c r="B3" s="59"/>
      <c r="C3" s="59"/>
      <c r="D3" s="59"/>
    </row>
    <row r="4" spans="1:8" ht="15.75">
      <c r="A4" s="59" t="s">
        <v>36</v>
      </c>
      <c r="B4" s="59"/>
      <c r="C4" s="59"/>
      <c r="D4" s="59"/>
    </row>
    <row r="5" spans="1:8" ht="15.75">
      <c r="A5" s="59" t="s">
        <v>37</v>
      </c>
      <c r="B5" s="59"/>
      <c r="C5" s="59"/>
      <c r="D5" s="59"/>
    </row>
    <row r="6" spans="1:8" ht="15.75">
      <c r="A6" s="59" t="s">
        <v>244</v>
      </c>
      <c r="B6" s="59"/>
      <c r="C6" s="59"/>
      <c r="D6" s="59"/>
      <c r="E6" s="40"/>
      <c r="F6" s="40"/>
      <c r="G6" s="40"/>
      <c r="H6" s="40"/>
    </row>
    <row r="8" spans="1:8" ht="32.25" customHeight="1">
      <c r="A8" s="69" t="s">
        <v>177</v>
      </c>
      <c r="B8" s="69"/>
      <c r="C8" s="69"/>
      <c r="D8" s="69"/>
    </row>
    <row r="10" spans="1:8" ht="15.75">
      <c r="A10" s="63" t="s">
        <v>149</v>
      </c>
      <c r="B10" s="60" t="s">
        <v>150</v>
      </c>
      <c r="C10" s="61"/>
      <c r="D10" s="62"/>
    </row>
    <row r="11" spans="1:8" ht="15.75">
      <c r="A11" s="64"/>
      <c r="B11" s="10" t="s">
        <v>181</v>
      </c>
      <c r="C11" s="10" t="s">
        <v>182</v>
      </c>
      <c r="D11" s="10" t="s">
        <v>183</v>
      </c>
    </row>
    <row r="12" spans="1:8" ht="15.75">
      <c r="A12" s="10">
        <v>1</v>
      </c>
      <c r="B12" s="10">
        <v>2</v>
      </c>
      <c r="C12" s="10">
        <v>2</v>
      </c>
      <c r="D12" s="10">
        <v>2</v>
      </c>
    </row>
    <row r="13" spans="1:8" ht="38.25" customHeight="1">
      <c r="A13" s="11" t="s">
        <v>151</v>
      </c>
      <c r="B13" s="10">
        <v>0</v>
      </c>
      <c r="C13" s="10">
        <v>0</v>
      </c>
      <c r="D13" s="10">
        <v>0</v>
      </c>
    </row>
    <row r="14" spans="1:8" ht="15.75">
      <c r="A14" s="12" t="s">
        <v>152</v>
      </c>
      <c r="B14" s="4">
        <v>0</v>
      </c>
      <c r="C14" s="4">
        <v>0</v>
      </c>
      <c r="D14" s="4">
        <v>0</v>
      </c>
    </row>
    <row r="15" spans="1:8" ht="15.75">
      <c r="A15" s="12" t="s">
        <v>153</v>
      </c>
      <c r="B15" s="4">
        <v>0</v>
      </c>
      <c r="C15" s="4">
        <v>0</v>
      </c>
      <c r="D15" s="4">
        <v>0</v>
      </c>
    </row>
    <row r="16" spans="1:8" ht="31.5">
      <c r="A16" s="11" t="s">
        <v>154</v>
      </c>
      <c r="B16" s="10">
        <v>0</v>
      </c>
      <c r="C16" s="10">
        <v>0</v>
      </c>
      <c r="D16" s="10">
        <v>0</v>
      </c>
    </row>
    <row r="17" spans="1:4" ht="15.75">
      <c r="A17" s="12" t="s">
        <v>153</v>
      </c>
      <c r="B17" s="4">
        <v>0</v>
      </c>
      <c r="C17" s="4">
        <v>0</v>
      </c>
      <c r="D17" s="4">
        <v>0</v>
      </c>
    </row>
    <row r="18" spans="1:4" ht="15.75">
      <c r="A18" s="11" t="s">
        <v>155</v>
      </c>
      <c r="B18" s="10">
        <v>0</v>
      </c>
      <c r="C18" s="10">
        <v>0</v>
      </c>
      <c r="D18" s="10">
        <v>0</v>
      </c>
    </row>
    <row r="19" spans="1:4" ht="15.75">
      <c r="A19" s="12" t="s">
        <v>152</v>
      </c>
      <c r="B19" s="4">
        <v>0</v>
      </c>
      <c r="C19" s="4">
        <v>0</v>
      </c>
      <c r="D19" s="4">
        <v>0</v>
      </c>
    </row>
    <row r="20" spans="1:4" ht="15.75">
      <c r="A20" s="12" t="s">
        <v>153</v>
      </c>
      <c r="B20" s="4">
        <v>0</v>
      </c>
      <c r="C20" s="4">
        <v>0</v>
      </c>
      <c r="D20" s="4">
        <v>0</v>
      </c>
    </row>
    <row r="21" spans="1:4" ht="31.5">
      <c r="A21" s="11" t="s">
        <v>156</v>
      </c>
      <c r="B21" s="10">
        <v>0</v>
      </c>
      <c r="C21" s="10">
        <v>0</v>
      </c>
      <c r="D21" s="10">
        <v>0</v>
      </c>
    </row>
    <row r="22" spans="1:4" ht="15.75">
      <c r="A22" s="12" t="s">
        <v>157</v>
      </c>
      <c r="B22" s="4">
        <v>0</v>
      </c>
      <c r="C22" s="4">
        <v>0</v>
      </c>
      <c r="D22" s="4">
        <v>0</v>
      </c>
    </row>
  </sheetData>
  <mergeCells count="9">
    <mergeCell ref="A3:D3"/>
    <mergeCell ref="A2:D2"/>
    <mergeCell ref="A1:D1"/>
    <mergeCell ref="A10:A11"/>
    <mergeCell ref="B10:D10"/>
    <mergeCell ref="A6:D6"/>
    <mergeCell ref="A5:D5"/>
    <mergeCell ref="A8:D8"/>
    <mergeCell ref="A4:D4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2017-10-13T10:50:02Z</cp:lastPrinted>
  <dcterms:created xsi:type="dcterms:W3CDTF">2016-06-27T10:52:24Z</dcterms:created>
  <dcterms:modified xsi:type="dcterms:W3CDTF">2017-11-14T07:06:13Z</dcterms:modified>
</cp:coreProperties>
</file>