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895" yWindow="15" windowWidth="13920" windowHeight="12765" activeTab="5"/>
  </bookViews>
  <sheets>
    <sheet name="Приложение 1" sheetId="1" r:id="rId1"/>
    <sheet name="Приложение 2" sheetId="16" r:id="rId2"/>
    <sheet name="Приложение3" sheetId="9" r:id="rId3"/>
    <sheet name="Приложение 4" sheetId="17" r:id="rId4"/>
    <sheet name="Приложение 6 " sheetId="24" state="hidden" r:id="rId5"/>
    <sheet name="Приложение 5" sheetId="23" r:id="rId6"/>
    <sheet name="Приложение 8" sheetId="22" state="hidden" r:id="rId7"/>
    <sheet name="Приложение 9" sheetId="19" state="hidden" r:id="rId8"/>
    <sheet name="Приложение 10" sheetId="13" state="hidden" r:id="rId9"/>
  </sheets>
  <definedNames>
    <definedName name="_xlnm.Print_Area" localSheetId="0">'Приложение 1'!$A$1:$E$75</definedName>
    <definedName name="_xlnm.Print_Area" localSheetId="1">'Приложение 2'!$A$1:$E$21</definedName>
  </definedNames>
  <calcPr calcId="125725"/>
</workbook>
</file>

<file path=xl/calcChain.xml><?xml version="1.0" encoding="utf-8"?>
<calcChain xmlns="http://schemas.openxmlformats.org/spreadsheetml/2006/main">
  <c r="C50" i="1"/>
  <c r="C54"/>
  <c r="C55"/>
  <c r="D111" i="9" l="1"/>
  <c r="D113"/>
  <c r="D55"/>
  <c r="D54"/>
  <c r="G57" i="17"/>
  <c r="G82"/>
  <c r="G13"/>
  <c r="D68" i="1"/>
  <c r="E68"/>
  <c r="D69"/>
  <c r="E69"/>
  <c r="C69"/>
  <c r="C68" s="1"/>
  <c r="C49" s="1"/>
  <c r="D63"/>
  <c r="E63"/>
  <c r="C63"/>
  <c r="D64"/>
  <c r="E64"/>
  <c r="C64"/>
  <c r="C60"/>
  <c r="C61"/>
  <c r="D66"/>
  <c r="E66"/>
  <c r="C73"/>
  <c r="C72" s="1"/>
  <c r="C71" s="1"/>
  <c r="C14"/>
  <c r="C13" s="1"/>
  <c r="D14"/>
  <c r="D13" s="1"/>
  <c r="E14"/>
  <c r="E13" s="1"/>
  <c r="C20"/>
  <c r="C19" s="1"/>
  <c r="D20"/>
  <c r="D19" s="1"/>
  <c r="E20"/>
  <c r="E19" s="1"/>
  <c r="C23"/>
  <c r="D23"/>
  <c r="E23"/>
  <c r="C26"/>
  <c r="D26"/>
  <c r="E26"/>
  <c r="C28"/>
  <c r="D28"/>
  <c r="E28"/>
  <c r="C30"/>
  <c r="C31"/>
  <c r="D31"/>
  <c r="D30" s="1"/>
  <c r="E31"/>
  <c r="E30" s="1"/>
  <c r="C35"/>
  <c r="D35"/>
  <c r="E35"/>
  <c r="C37"/>
  <c r="D37"/>
  <c r="E37"/>
  <c r="C41"/>
  <c r="C40" s="1"/>
  <c r="C39" s="1"/>
  <c r="C46"/>
  <c r="C45" s="1"/>
  <c r="C44" s="1"/>
  <c r="C43" s="1"/>
  <c r="D50"/>
  <c r="E50"/>
  <c r="C52"/>
  <c r="C51" s="1"/>
  <c r="D52"/>
  <c r="D51" s="1"/>
  <c r="E52"/>
  <c r="E51" s="1"/>
  <c r="D57"/>
  <c r="C58"/>
  <c r="C57" s="1"/>
  <c r="D58"/>
  <c r="E58"/>
  <c r="E57" s="1"/>
  <c r="F93" i="9"/>
  <c r="E93"/>
  <c r="H49" i="24"/>
  <c r="H50"/>
  <c r="G50"/>
  <c r="H56"/>
  <c r="G56"/>
  <c r="G49" s="1"/>
  <c r="D93" i="9"/>
  <c r="C25" i="1" l="1"/>
  <c r="C22" s="1"/>
  <c r="C12" s="1"/>
  <c r="C34"/>
  <c r="C33" s="1"/>
  <c r="D25"/>
  <c r="D22" s="1"/>
  <c r="D12" s="1"/>
  <c r="D34"/>
  <c r="D33" s="1"/>
  <c r="E34"/>
  <c r="E33" s="1"/>
  <c r="E25"/>
  <c r="E22" s="1"/>
  <c r="E12" s="1"/>
  <c r="D49"/>
  <c r="D48" s="1"/>
  <c r="E49"/>
  <c r="E48" s="1"/>
  <c r="C48"/>
  <c r="F112" i="9"/>
  <c r="E112"/>
  <c r="D112"/>
  <c r="F109"/>
  <c r="E109"/>
  <c r="C19" i="23"/>
  <c r="F89" i="9"/>
  <c r="E89"/>
  <c r="D89"/>
  <c r="D88"/>
  <c r="G33" i="17"/>
  <c r="C75" i="1" l="1"/>
  <c r="D75"/>
  <c r="E75"/>
  <c r="H33" i="24"/>
  <c r="G33"/>
  <c r="H59"/>
  <c r="G59"/>
  <c r="F33" i="9"/>
  <c r="H29" i="24"/>
  <c r="D13" i="22" s="1"/>
  <c r="D33" i="9" l="1"/>
  <c r="G31" i="17"/>
  <c r="B13" i="22" l="1"/>
  <c r="G76" i="17"/>
  <c r="C30" i="23" s="1"/>
  <c r="D110" i="9" l="1"/>
  <c r="G37" i="17"/>
  <c r="C21" i="23" l="1"/>
  <c r="G59" i="17"/>
  <c r="C27" i="23" l="1"/>
  <c r="G56" i="17"/>
  <c r="D53" i="9"/>
  <c r="D52" s="1"/>
  <c r="D109"/>
  <c r="D108"/>
  <c r="G73" i="17"/>
  <c r="C28" i="23" s="1"/>
  <c r="C31"/>
  <c r="E33" i="9" l="1"/>
  <c r="G29" i="24"/>
  <c r="G70" i="17" l="1"/>
  <c r="D107" i="9" l="1"/>
  <c r="E30" i="23"/>
  <c r="D30"/>
  <c r="C20"/>
  <c r="D18"/>
  <c r="E18"/>
  <c r="C13" i="22"/>
  <c r="F78" i="9"/>
  <c r="E78"/>
  <c r="F76"/>
  <c r="E76"/>
  <c r="F69"/>
  <c r="E69"/>
  <c r="F66"/>
  <c r="E66"/>
  <c r="F64"/>
  <c r="E64"/>
  <c r="F62"/>
  <c r="E62"/>
  <c r="F59"/>
  <c r="E59"/>
  <c r="F49"/>
  <c r="E49"/>
  <c r="F46"/>
  <c r="E46"/>
  <c r="F41"/>
  <c r="E41"/>
  <c r="F37"/>
  <c r="E37"/>
  <c r="F30"/>
  <c r="E30"/>
  <c r="F28"/>
  <c r="E28"/>
  <c r="F26"/>
  <c r="E26"/>
  <c r="F15"/>
  <c r="E15"/>
  <c r="F104"/>
  <c r="E104"/>
  <c r="F101"/>
  <c r="E101"/>
  <c r="F99"/>
  <c r="E99"/>
  <c r="F97"/>
  <c r="E97"/>
  <c r="F95"/>
  <c r="E95"/>
  <c r="F90"/>
  <c r="E90"/>
  <c r="H94" i="24"/>
  <c r="H93" s="1"/>
  <c r="E38" i="23" s="1"/>
  <c r="G94" i="24"/>
  <c r="G93" s="1"/>
  <c r="D38" i="23" s="1"/>
  <c r="H88" i="24"/>
  <c r="G88"/>
  <c r="H81"/>
  <c r="G81"/>
  <c r="H76"/>
  <c r="H75" s="1"/>
  <c r="E32" i="23" s="1"/>
  <c r="G76" i="24"/>
  <c r="G75" s="1"/>
  <c r="D32" i="23" s="1"/>
  <c r="H71" i="24"/>
  <c r="E37" i="23" s="1"/>
  <c r="G71" i="24"/>
  <c r="D37" i="23" s="1"/>
  <c r="H63" i="24"/>
  <c r="E31" i="23" s="1"/>
  <c r="G63" i="24"/>
  <c r="D31" i="23" s="1"/>
  <c r="E27"/>
  <c r="D27"/>
  <c r="H46" i="24"/>
  <c r="E25" i="23" s="1"/>
  <c r="G46" i="24"/>
  <c r="D25" i="23" s="1"/>
  <c r="H42" i="24"/>
  <c r="E23" i="23" s="1"/>
  <c r="G42" i="24"/>
  <c r="D23" i="23" s="1"/>
  <c r="E21"/>
  <c r="D21"/>
  <c r="H31" i="24"/>
  <c r="E20" i="23" s="1"/>
  <c r="G31" i="24"/>
  <c r="D20" i="23" s="1"/>
  <c r="H27" i="24"/>
  <c r="G27"/>
  <c r="G24"/>
  <c r="H17"/>
  <c r="G17"/>
  <c r="D17" i="23" s="1"/>
  <c r="H14" i="24"/>
  <c r="E16" i="23" s="1"/>
  <c r="G14" i="24"/>
  <c r="D16" i="23" s="1"/>
  <c r="F87" i="9" l="1"/>
  <c r="E87"/>
  <c r="D33" i="23"/>
  <c r="D39"/>
  <c r="E33"/>
  <c r="H41" i="24"/>
  <c r="E22" i="23" s="1"/>
  <c r="H13" i="24"/>
  <c r="E39" i="23"/>
  <c r="H45" i="24"/>
  <c r="E24" i="23" s="1"/>
  <c r="H70" i="24"/>
  <c r="E36" i="23" s="1"/>
  <c r="G70" i="24"/>
  <c r="D36" i="23" s="1"/>
  <c r="G45" i="24"/>
  <c r="D24" i="23" s="1"/>
  <c r="G41" i="24"/>
  <c r="D22" i="23" s="1"/>
  <c r="G58" i="24"/>
  <c r="D29" i="23" s="1"/>
  <c r="E26"/>
  <c r="D26"/>
  <c r="H80" i="24"/>
  <c r="E35" i="23" s="1"/>
  <c r="H58" i="24"/>
  <c r="E29" i="23" s="1"/>
  <c r="G80" i="24"/>
  <c r="E17" i="23"/>
  <c r="E15" s="1"/>
  <c r="G13" i="24"/>
  <c r="D15" i="23"/>
  <c r="G12" i="24" l="1"/>
  <c r="H12"/>
  <c r="H79"/>
  <c r="G79"/>
  <c r="D35" i="23"/>
  <c r="E34" l="1"/>
  <c r="E40" s="1"/>
  <c r="H74" i="24"/>
  <c r="H97" s="1"/>
  <c r="D34" i="23"/>
  <c r="D40" s="1"/>
  <c r="G74" i="24"/>
  <c r="G97" s="1"/>
  <c r="D84" i="9" l="1"/>
  <c r="D83" s="1"/>
  <c r="G104" i="17" l="1"/>
  <c r="G35" l="1"/>
  <c r="D32" i="9"/>
  <c r="D43" l="1"/>
  <c r="D41"/>
  <c r="D40" s="1"/>
  <c r="D30"/>
  <c r="D28"/>
  <c r="D26"/>
  <c r="D19"/>
  <c r="D21"/>
  <c r="G52" i="17"/>
  <c r="C25" i="23" s="1"/>
  <c r="D25" i="9" l="1"/>
  <c r="D82"/>
  <c r="D81" s="1"/>
  <c r="D80" s="1"/>
  <c r="F32" l="1"/>
  <c r="F48"/>
  <c r="F45"/>
  <c r="F36"/>
  <c r="D104"/>
  <c r="F86" l="1"/>
  <c r="F71"/>
  <c r="F61"/>
  <c r="F44"/>
  <c r="D101" l="1"/>
  <c r="D95"/>
  <c r="D92"/>
  <c r="D90"/>
  <c r="D49"/>
  <c r="D48" s="1"/>
  <c r="D44" s="1"/>
  <c r="D46"/>
  <c r="D45" s="1"/>
  <c r="D15" l="1"/>
  <c r="D23"/>
  <c r="G66" i="17"/>
  <c r="C26" i="23" s="1"/>
  <c r="D14" i="9" l="1"/>
  <c r="G28" i="17"/>
  <c r="C16" i="23"/>
  <c r="G47" i="17"/>
  <c r="C23" i="23" s="1"/>
  <c r="D99" i="9" l="1"/>
  <c r="D97"/>
  <c r="G115" i="17"/>
  <c r="D87" i="9" l="1"/>
  <c r="D78"/>
  <c r="D76"/>
  <c r="D74"/>
  <c r="E71" l="1"/>
  <c r="D72"/>
  <c r="D71" s="1"/>
  <c r="C14" i="22"/>
  <c r="F14" i="9"/>
  <c r="F25"/>
  <c r="F40"/>
  <c r="F39" s="1"/>
  <c r="F58"/>
  <c r="F68"/>
  <c r="E68"/>
  <c r="E58"/>
  <c r="E48"/>
  <c r="E45"/>
  <c r="E40"/>
  <c r="E39" s="1"/>
  <c r="E36"/>
  <c r="E32"/>
  <c r="E14"/>
  <c r="D69"/>
  <c r="D68" s="1"/>
  <c r="D66"/>
  <c r="D64"/>
  <c r="D62"/>
  <c r="D59"/>
  <c r="D58" s="1"/>
  <c r="D39"/>
  <c r="D37"/>
  <c r="D36" s="1"/>
  <c r="G18" i="17"/>
  <c r="G25"/>
  <c r="G46"/>
  <c r="C22" i="23" s="1"/>
  <c r="G51" i="17"/>
  <c r="C24" i="23" s="1"/>
  <c r="G75" i="17"/>
  <c r="C29" i="23" s="1"/>
  <c r="G94" i="17"/>
  <c r="C17" i="23" l="1"/>
  <c r="C15" s="1"/>
  <c r="G12" i="17"/>
  <c r="D61" i="9"/>
  <c r="D57" s="1"/>
  <c r="G93" i="17"/>
  <c r="C37" i="23"/>
  <c r="C36" s="1"/>
  <c r="E86" i="9"/>
  <c r="D13"/>
  <c r="F13"/>
  <c r="E44"/>
  <c r="F57"/>
  <c r="E61"/>
  <c r="E57" s="1"/>
  <c r="E25"/>
  <c r="E13" s="1"/>
  <c r="D86"/>
  <c r="D14" i="22"/>
  <c r="B14"/>
  <c r="F12" i="9" l="1"/>
  <c r="F114" s="1"/>
  <c r="E18" i="16" s="1"/>
  <c r="G11" i="17"/>
  <c r="D12" i="9"/>
  <c r="E12"/>
  <c r="E114" s="1"/>
  <c r="D18" i="16" l="1"/>
  <c r="G125" i="17"/>
  <c r="G99"/>
  <c r="G98" l="1"/>
  <c r="C32" i="23" s="1"/>
  <c r="C33"/>
  <c r="G124" i="17"/>
  <c r="C38" i="23" s="1"/>
  <c r="C39"/>
  <c r="D114" i="9"/>
  <c r="G103" i="17"/>
  <c r="C35" i="23" s="1"/>
  <c r="G102" i="17" l="1"/>
  <c r="C14" i="16"/>
  <c r="D14"/>
  <c r="D17" s="1"/>
  <c r="E14"/>
  <c r="G97" i="17" l="1"/>
  <c r="G128" s="1"/>
  <c r="C34" i="23"/>
  <c r="C40" s="1"/>
  <c r="D16" i="16"/>
  <c r="D15"/>
  <c r="C17"/>
  <c r="C16"/>
  <c r="C15"/>
  <c r="E16"/>
  <c r="E15"/>
  <c r="E17"/>
  <c r="E19"/>
  <c r="E20"/>
  <c r="C18"/>
  <c r="E12"/>
  <c r="E21"/>
  <c r="E13" l="1"/>
  <c r="C20"/>
  <c r="C12"/>
  <c r="C13" s="1"/>
  <c r="D20"/>
  <c r="D12"/>
  <c r="D21"/>
  <c r="D19"/>
  <c r="C19"/>
  <c r="C21"/>
  <c r="D13" l="1"/>
</calcChain>
</file>

<file path=xl/sharedStrings.xml><?xml version="1.0" encoding="utf-8"?>
<sst xmlns="http://schemas.openxmlformats.org/spreadsheetml/2006/main" count="1068" uniqueCount="434">
  <si>
    <t>Код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</si>
  <si>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</si>
  <si>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</si>
  <si>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</si>
  <si>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</si>
  <si>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</si>
  <si>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</si>
  <si>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</si>
  <si>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</si>
  <si>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</si>
  <si>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</si>
  <si>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</si>
  <si>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182 1 06 06043 10 0000 110</t>
  </si>
  <si>
    <t>000 1 08 00000 00 0000 000</t>
  </si>
  <si>
    <t>ГОСУДАРСТВЕННАЯ ПОШЛИНА</t>
  </si>
  <si>
    <t>000 1 11 00000 00 0000 000</t>
  </si>
  <si>
    <t>914 1 11 05035 10 0000 120</t>
  </si>
  <si>
    <t>000 2 00 00000 00 0000 000</t>
  </si>
  <si>
    <t>БЕЗВОЗМЕЗДНЫЕ ПОСТУПЛЕНИЯ</t>
  </si>
  <si>
    <t>000 2 02 00000 00 0000 000</t>
  </si>
  <si>
    <t>ВСЕГО:</t>
  </si>
  <si>
    <t>Лежневского муниципального района</t>
  </si>
  <si>
    <t>Ивановской области</t>
  </si>
  <si>
    <t>Единый сельскохозяйственный налог</t>
  </si>
  <si>
    <t>Сабиновского  сельского поселения</t>
  </si>
  <si>
    <t>Наименование</t>
  </si>
  <si>
    <t>Администрация Сабиновского сельского поселения Лежневского муниципального района Ивановской области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</si>
  <si>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</si>
  <si>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</si>
  <si>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</si>
  <si>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</si>
  <si>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</si>
  <si>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</si>
  <si>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</si>
  <si>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</si>
  <si>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</si>
  <si>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</si>
  <si>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</si>
  <si>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</si>
  <si>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</si>
  <si>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013 01 05 02 01 10 0000 510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</si>
  <si>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</si>
  <si>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</si>
  <si>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</si>
  <si>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</si>
  <si>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</si>
  <si>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</si>
  <si>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</si>
  <si>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013 01 05 02 01 10 0000 610</t>
  </si>
  <si>
    <t>Уменьшение прочих остатков денежных средств бюджетов сельских поселений</t>
  </si>
  <si>
    <t>Целевая        статья</t>
  </si>
  <si>
    <t>Вид расходов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</si>
  <si>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</si>
  <si>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функций высшего должностного лица Сабиновского сельского поселения</t>
  </si>
  <si>
    <t>(Расходы на выплаты персоналу в целях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</si>
  <si>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функций администрации Сабиновского сельского поселения</t>
  </si>
  <si>
    <t>(Закупка товаров, работ и услуг государственных (муниципальных) нужд)</t>
  </si>
  <si>
    <t>(Иные бюджетные ассигнования)</t>
  </si>
  <si>
    <t>Другие общегосударственные вопросы</t>
  </si>
  <si>
    <t>Мобилизационная и вневойсковая подготовка</t>
  </si>
  <si>
    <t>Обеспечение пожарной безопасности</t>
  </si>
  <si>
    <t>Обеспечение мероприятий в сфере национальной безопасности и правоохранительной деятельности</t>
  </si>
  <si>
    <t>Благоустройство</t>
  </si>
  <si>
    <t xml:space="preserve">Выполнение работ по организации освещения населенных пунктов Сабиновского сельского поселения </t>
  </si>
  <si>
    <t>Пенсионное обеспечение</t>
  </si>
  <si>
    <t xml:space="preserve">Доплата к пенсиям муниципальных служащих администрации Сабиновского сельского поселения </t>
  </si>
  <si>
    <t>(Социальное обеспечение и иные выплаты населению)</t>
  </si>
  <si>
    <t>Муниципальное  казённое учреждение «Сабиновское социально-культурное объединение»</t>
  </si>
  <si>
    <t>Культура</t>
  </si>
  <si>
    <t xml:space="preserve">Дворцы и дома культуры, другие учреждения культуры  </t>
  </si>
  <si>
    <t>Обеспечение мероприятий в сфере культуры, организация культурного досуга</t>
  </si>
  <si>
    <r>
      <t xml:space="preserve">                     Всего расходов</t>
    </r>
    <r>
      <rPr>
        <sz val="12"/>
        <color indexed="8"/>
        <rFont val="Times New Roman"/>
        <family val="1"/>
        <charset val="204"/>
      </rPr>
      <t>: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</si>
  <si>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</si>
  <si>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Раздел</t>
  </si>
  <si>
    <t>Код глав-ного распо-ряди-теля</t>
  </si>
  <si>
    <t>01</t>
  </si>
  <si>
    <t>00</t>
  </si>
  <si>
    <t>02</t>
  </si>
  <si>
    <t>04</t>
  </si>
  <si>
    <t>05</t>
  </si>
  <si>
    <t>03</t>
  </si>
  <si>
    <t>07</t>
  </si>
  <si>
    <t>08</t>
  </si>
  <si>
    <t>Вид долгового обязательства</t>
  </si>
  <si>
    <t>Сумма  (тыс. руб.)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</si>
  <si>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</si>
  <si>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</si>
  <si>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</si>
  <si>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</si>
  <si>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</si>
  <si>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</si>
  <si>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>Общий объём заимствований, направленных на погашение долга</t>
  </si>
  <si>
    <t>Цель гарантирования</t>
  </si>
  <si>
    <t xml:space="preserve">очередной финансовый  год </t>
  </si>
  <si>
    <t>Х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</si>
  <si>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</si>
  <si>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</si>
  <si>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</si>
  <si>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Сумма гарантирования (тыс.руб.)</t>
  </si>
  <si>
    <t>Наименование принципала</t>
  </si>
  <si>
    <t>№ п/п</t>
  </si>
  <si>
    <t>Членские взносы в Совет муниципальных образований Ивановской области</t>
  </si>
  <si>
    <t>Содержание и обслуживание имущества казны Сабиновского сельского поселения</t>
  </si>
  <si>
    <t xml:space="preserve"> (Межбюджетные трансферты)</t>
  </si>
  <si>
    <t>06</t>
  </si>
  <si>
    <t>Под раз дел</t>
  </si>
  <si>
    <t>Обеспечение мероприятий по благоустройству Сабиновского сельского поселения</t>
  </si>
  <si>
    <t>Обеспечение мероприятий в области молодёжной политики</t>
  </si>
  <si>
    <t>Обеспечение мероприятий в физической культуры и спорта</t>
  </si>
  <si>
    <t>Обеспечение иных расходов на выполнение функций по общегосударственным вопросам</t>
  </si>
  <si>
    <t>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</si>
  <si>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Расходы, связанные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</si>
  <si>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Подпрограмма "Безопасность поселения"</t>
  </si>
  <si>
    <t>Подпрограмма "Культура, молодёжная политика и спорт"</t>
  </si>
  <si>
    <t>0110102000</t>
  </si>
  <si>
    <t>0110104000</t>
  </si>
  <si>
    <t>0120127000</t>
  </si>
  <si>
    <t>0130122300</t>
  </si>
  <si>
    <t>0130222400</t>
  </si>
  <si>
    <t>0140100250</t>
  </si>
  <si>
    <t>0110497030</t>
  </si>
  <si>
    <t>0110229630</t>
  </si>
  <si>
    <t>0110222200</t>
  </si>
  <si>
    <t>0110229640</t>
  </si>
  <si>
    <t>0110570020</t>
  </si>
  <si>
    <t>0140200260</t>
  </si>
  <si>
    <t>0140280340</t>
  </si>
  <si>
    <t>01402S0340</t>
  </si>
  <si>
    <t>0140300280</t>
  </si>
  <si>
    <t>182 1 05 03010 01 0000 110</t>
  </si>
  <si>
    <t>000 1 01 00000 00 0000 000</t>
  </si>
  <si>
    <t>НАЛОГИ НА ПРИБЫЛЬ, ДОХОДЫ</t>
  </si>
  <si>
    <t>000 1 06 00000 00 0000 000</t>
  </si>
  <si>
    <t>000 1 06 01000 00 0000 110</t>
  </si>
  <si>
    <t>000 1 06 06000 00 0000 110</t>
  </si>
  <si>
    <t>000 1 08 04000 01 0000 110</t>
  </si>
  <si>
    <t>Земельный налог с организаций</t>
  </si>
  <si>
    <t>000 1 06 06040 00 0000 110</t>
  </si>
  <si>
    <t>000 1 06 06030 00 0000 110</t>
  </si>
  <si>
    <t>Земельный налог с физических лиц</t>
  </si>
  <si>
    <t>000 1 11 05030 00 0000 120</t>
  </si>
  <si>
    <t>000 1 11 05000 00 0000 120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</si>
  <si>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</si>
  <si>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</si>
  <si>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</si>
  <si>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Основное мероприятие «Осуществление других общегосударственных вопросов»</t>
  </si>
  <si>
    <t>Подпрограмма «Муниципальное управление»</t>
  </si>
  <si>
    <t>Основное мероприятие «Обеспечение деятельности органов местного самоуправления»</t>
  </si>
  <si>
    <t>0110000000</t>
  </si>
  <si>
    <t>0110100000</t>
  </si>
  <si>
    <t>0110400000</t>
  </si>
  <si>
    <t>0110200000</t>
  </si>
  <si>
    <t>Непрограммные направления деятельности администрации Сабиновского сельского поселения</t>
  </si>
  <si>
    <t>4100000000</t>
  </si>
  <si>
    <t>Иные непрограммные направления деятельности администрации Сабиновского сельского поселения</t>
  </si>
  <si>
    <t>4190000000</t>
  </si>
  <si>
    <t>4190051180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</si>
  <si>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</si>
  <si>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4190051200</t>
  </si>
  <si>
    <t>Основное мероприятие «Меры социальной помощи и поддержки отдельных категорий населения Сабиновского сельского поселения»</t>
  </si>
  <si>
    <t>0110500000</t>
  </si>
  <si>
    <t>Основное мероприятие «Обеспечение пожарной безопасности»</t>
  </si>
  <si>
    <t>0120000000</t>
  </si>
  <si>
    <t>0120100000</t>
  </si>
  <si>
    <t>Подпрограмма «Благоустройство территории»</t>
  </si>
  <si>
    <t>0130000000</t>
  </si>
  <si>
    <t>Основное мероприятие «Организация освещения населённых пунктов»</t>
  </si>
  <si>
    <t>0130100000</t>
  </si>
  <si>
    <t>Основное мероприятие «Благоустройство населённых пунктов Сабиновского сельского поселения»</t>
  </si>
  <si>
    <t>0130200000</t>
  </si>
  <si>
    <t>0140000000</t>
  </si>
  <si>
    <t>Основное мероприятие «Обеспечение мероприятий в области молодёжной политики»</t>
  </si>
  <si>
    <t>0140100000</t>
  </si>
  <si>
    <t>Основное мероприятие «Обеспечение мероприятий в сфере культуры, организация культурного досуга»</t>
  </si>
  <si>
    <t>0140200000</t>
  </si>
  <si>
    <t>Основное мероприятие «Обеспечение мероприятий в области физической культуры и спорта»</t>
  </si>
  <si>
    <t>0140300000</t>
  </si>
  <si>
    <t>Основное мероприятие «Осуществление переданных полномочий по библиотечному обслуживанию»</t>
  </si>
  <si>
    <t>0140400000</t>
  </si>
  <si>
    <t>Организация библиотечного обслуживания населения, комплектование и обеспечение сохранности библиотечных фондов библиотек поселения</t>
  </si>
  <si>
    <t>0140496021</t>
  </si>
  <si>
    <t>Библиотеки</t>
  </si>
  <si>
    <t>10</t>
  </si>
  <si>
    <t>Итого:</t>
  </si>
  <si>
    <t>ОБРАЗОВАНИЕ</t>
  </si>
  <si>
    <t>СОЦИАЛЬНАЯ ПОЛИТИКА</t>
  </si>
  <si>
    <t>КУЛЬТУРА, КИНЕМАТОГРАФИЯ</t>
  </si>
  <si>
    <t>ФИЗИЧЕСКАЯ КУЛЬТУРА И СПОРТ</t>
  </si>
  <si>
    <t>11</t>
  </si>
  <si>
    <t>ЖИЛИЩНО-КОММУНАЛЬНОЕ ХОЗЯЙСТВО</t>
  </si>
  <si>
    <t>НАЦИОНАЛЬНАЯ БЕЗОПАСНОСТЬ И ПРАВООХРАНИТЕЛЬНАЯ ДЕЯТЕЛЬНОСТЬ</t>
  </si>
  <si>
    <t>НАЦИОНАЛЬНАЯ ОБОРОНА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</si>
  <si>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</si>
  <si>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</si>
  <si>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ОБЩЕГОСУДАРСТВЕННЫЕ ВОПРОСЫ</t>
  </si>
  <si>
    <t>По осуществлению контроля за исполнением бюджета Сабиновского сельского поселения</t>
  </si>
  <si>
    <t>Иные межбюджетные трансферты</t>
  </si>
  <si>
    <t>Софинансирование расходов связанных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</si>
  <si>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0140480340</t>
  </si>
  <si>
    <t>Расходы, связанные с поэтапным доведением средней заработной платы работникам культуры (библиотеки) муниципальных учреждений культуры Ивановской области до средней заработной платы в Ивановской области</t>
  </si>
  <si>
    <t>01404S0340</t>
  </si>
  <si>
    <t>4190096055</t>
  </si>
  <si>
    <t>Организация в границах поселения водоснабжения населения</t>
  </si>
  <si>
    <t>Коммунальное хозяйство</t>
  </si>
  <si>
    <t>НАЦИОНАЛЬНАЯ ЭКОНОМИКА</t>
  </si>
  <si>
    <t>Дорожное хозяйство (дорожные фонды)</t>
  </si>
  <si>
    <t>09</t>
  </si>
  <si>
    <t>4190096011</t>
  </si>
  <si>
    <t>4190096012</t>
  </si>
  <si>
    <t>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</si>
  <si>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>Осуществление дорожной деятельности в отношении автомобильных дорог местного значения в границах населенных пунктов</t>
  </si>
  <si>
    <t>0100000000</t>
  </si>
  <si>
    <t>182 1 01 02030 01 0000 110</t>
  </si>
  <si>
    <t>914 2 02 15001 10 0000 150</t>
  </si>
  <si>
    <t>914 2 02 35118 10 0000 150</t>
  </si>
  <si>
    <t>914 2 02 35120 10 0000 150</t>
  </si>
  <si>
    <t>914 2 02 40014 10 0000 150</t>
  </si>
  <si>
    <t>000 2 02 10000 00 0000 150</t>
  </si>
  <si>
    <t>000 2 02 15001 00 0000 150</t>
  </si>
  <si>
    <t>000 2 02 30000 00 0000 150</t>
  </si>
  <si>
    <t>000 2 02 35118 00 0000 150</t>
  </si>
  <si>
    <t>000 2 02 35120 00 0000 150</t>
  </si>
  <si>
    <t>000 2 02 40000 00 0000 150</t>
  </si>
  <si>
    <t>000 2 02 40014 00 0000 150</t>
  </si>
  <si>
    <t>Другие вопросы  в области национальной экономики</t>
  </si>
  <si>
    <t>12</t>
  </si>
  <si>
    <t>Обеспечение мероприятий по землеустройству и землепользованию</t>
  </si>
  <si>
    <t>Расходы на содержание мест захоронения</t>
  </si>
  <si>
    <t>4190096060</t>
  </si>
  <si>
    <t>4190096057</t>
  </si>
  <si>
    <t>Обеспечение функций высшего должностного лица Сабиновского сельского поселения                                        (Иные бюджетные ассигнования)</t>
  </si>
  <si>
    <t xml:space="preserve">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</si>
  <si>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</si>
  <si>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ДОХОДЫ ОТ ИСПОЛЬЗОВАНИЯ ИМУЩЕСТВА, НАХОДЯЩЕГОСЯ В ГОСУДАРСТВЕННОЙ И МУНИЦИПАЛЬНОЙ СОБСТВЕННОСТИ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</si>
  <si>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</si>
  <si>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Дотации бюджетам бюджетной системы Российской Федерации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</si>
  <si>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</si>
  <si>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</si>
  <si>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( Закупка товаров, работ и услуг для обеспечения государственных (муниципальных) нужд)
</t>
  </si>
  <si>
    <t>( Закупка товаров, работ и услуг для обеспечения государственных (муниципальных) нужд)</t>
  </si>
  <si>
    <t xml:space="preserve">Молодежная политика
</t>
  </si>
  <si>
    <t xml:space="preserve">Другие вопросы в области физической культуры и спорта
</t>
  </si>
  <si>
    <t xml:space="preserve">Обеспечение мероприятий в сфере культуры, организация культурного досуга </t>
  </si>
  <si>
    <t xml:space="preserve"> Обеспечение мероприятий в сфере культуры, организация культурного досуга
</t>
  </si>
  <si>
    <t xml:space="preserve"> 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
</t>
  </si>
  <si>
    <t>Молодежная политика</t>
  </si>
  <si>
    <t xml:space="preserve"> 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
</t>
  </si>
  <si>
    <t>Расходы на оказание услуг (выполнение работ) по организации отдыха детей и молодежи, мероприятий в области молодежной политики, а также расходы организаций, осуществляющих обеспечение деятельности в области молодежной политики, оздоровления и отдыха детей.</t>
  </si>
  <si>
    <t>Другие вопросы в области физической культуры и спорта</t>
  </si>
  <si>
    <t>Расходы на обеспечение деятельности органов исполнительной власти Российской Федерации, субъектов Российской Федерации и органов местного самоуправления, учреждений, осуществляющих руководство и управление в сфере физической культуры и спорта.</t>
  </si>
  <si>
    <t xml:space="preserve">КУЛЬТУРА, КИНЕМАТОГРАФИЯ
</t>
  </si>
  <si>
    <t>Передача части полномочий по решению вопросов местного значения поселений в соответствии с заключенными соглашениями по вопросу контроля за исполненим бюджета</t>
  </si>
  <si>
    <t xml:space="preserve">Обеспечение проведения выборов и референдумов
</t>
  </si>
  <si>
    <t xml:space="preserve"> Расходы, связанные с подготовкой и проведением выборов и референдумов в Российской Федерации
</t>
  </si>
  <si>
    <t>4190096014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</si>
  <si>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</si>
  <si>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4190096013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</si>
  <si>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                 ( Закупка товаров, работ и услуг для обеспечения государственных (муниципальных) нужд)</t>
  </si>
  <si>
    <t xml:space="preserve"> Осуществление дорожной деятельности в отношении автомобильных дорог местного значения в границах населенных пунктов поселений, в части освещения                    ( Закупка товаров, работ и услуг для обеспечения государственных (муниципальных) нужд)</t>
  </si>
  <si>
    <t>НАЛОГИ НА СОВОКУПНЫЙ ДОХОД</t>
  </si>
  <si>
    <t>000 1 05 00000 00 0000 000</t>
  </si>
  <si>
    <t>000 1 05 03000 01 0000 110</t>
  </si>
  <si>
    <t>к  решению Совета</t>
  </si>
  <si>
    <t>к решению Совета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</si>
  <si>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( Закупка товаров, работ и услуг для обеспечения государственных (муниципальных) нужд)</t>
  </si>
  <si>
    <t>0130396015</t>
  </si>
  <si>
    <t>Подпрограмма "Уличное освещение автомобильных дорог"</t>
  </si>
  <si>
    <t>Основное мероприятие «Повышение уровня комфортного проживания граждан на территории Сабиновского сельского поселения»</t>
  </si>
  <si>
    <t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( Закупка товаров, работ и услуг для обеспечения государственных (муниципальных) нужд)</t>
  </si>
  <si>
    <t>Организация деятельности по сбору (в том числе раздельному сбору) и транспортированию твердых коммунальных отходов   ( Закупка товаров, работ и услуг для обеспечения государственных (муниципальных) нужд)</t>
  </si>
  <si>
    <t>4190096066</t>
  </si>
  <si>
    <t>Проведение кадастровых работ в отношении неиспользуемых земель из состава земель сельскохозяйственного назначения      ( Закупка товаров, работ и услуг для обеспечения государственных (муниципальных) нужд)</t>
  </si>
  <si>
    <t>01302S7000</t>
  </si>
  <si>
    <t>Резервные фонды</t>
  </si>
  <si>
    <t>Резервный фонд администрации Сабиновского сельского поселения                                                                                                   (Иные бюджетные ассигнования)</t>
  </si>
  <si>
    <t>4190020750</t>
  </si>
  <si>
    <t>182 1 01 02020 01 0000 110</t>
  </si>
  <si>
    <t>Обеспечение мероприятий в сфере национальной безопасности и правоохранительной деятельности         (Закупка товаров, работ и услуг государственных (муниципальных) нужд)</t>
  </si>
  <si>
    <t>Обеспечение мероприятий в сфере национальной безопасности и правоохранительной деятельности               ( Закупка товаров, работ и услуг для обеспечения государственных (муниципальных) нужд)</t>
  </si>
  <si>
    <t>914 1 11 05025 10 0000 120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</si>
  <si>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</si>
  <si>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</si>
  <si>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</si>
  <si>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    ( Закупка товаров, работ и услуг для обеспечения государственных (муниципальных) нужд)                                                                                    </t>
  </si>
  <si>
    <t>000 2 02 15001 10 0000 150</t>
  </si>
  <si>
    <t>Межбюджетные трансферты, предоставляемые из бюджета Сабиновского сельского поселения в бюджет Лежнеского муниципального района на осуществление контроля по исполнению бюджета Сабиновского сельского поселения  (Межбюджетные трансферты)</t>
  </si>
  <si>
    <t>Обеспечение функций администрации Сабиновскогосельского поселения (Иные бюджетные ассигнования)</t>
  </si>
  <si>
    <t>Осуществление первичного воинского учета органами местного самоуправления поселений и городских округов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</si>
  <si>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</si>
  <si>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Раздел, подраздел</t>
  </si>
  <si>
    <t>Сумма, руб.</t>
  </si>
  <si>
    <t>0100</t>
  </si>
  <si>
    <t>0102</t>
  </si>
  <si>
    <t>0104</t>
  </si>
  <si>
    <t>0106</t>
  </si>
  <si>
    <t>0111</t>
  </si>
  <si>
    <t>РЕЗЕРВНЫЕ ФОНДЫ</t>
  </si>
  <si>
    <t>0113</t>
  </si>
  <si>
    <t>ДРУГИЕ ОБЩЕГОСУДАРСТВЕННЫЕ ВОПРОСЫ</t>
  </si>
  <si>
    <t>0200</t>
  </si>
  <si>
    <t>0203</t>
  </si>
  <si>
    <t>0300</t>
  </si>
  <si>
    <t>0310</t>
  </si>
  <si>
    <t>0400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</si>
  <si>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</si>
  <si>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</si>
  <si>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</si>
  <si>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</si>
  <si>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</si>
  <si>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>0502</t>
  </si>
  <si>
    <t>0503</t>
  </si>
  <si>
    <t>0700</t>
  </si>
  <si>
    <t>0705</t>
  </si>
  <si>
    <t>0800</t>
  </si>
  <si>
    <t>КУЛЬТУРА КИНЕМАТОГРАФИЯ</t>
  </si>
  <si>
    <t>0801</t>
  </si>
  <si>
    <t xml:space="preserve">Культура            </t>
  </si>
  <si>
    <t>1000</t>
  </si>
  <si>
    <t>1001</t>
  </si>
  <si>
    <t>1100</t>
  </si>
  <si>
    <t>1105</t>
  </si>
  <si>
    <t>Приложение 2</t>
  </si>
  <si>
    <t>Приложение 1</t>
  </si>
  <si>
    <t>Приложение 3</t>
  </si>
  <si>
    <t>Приложение 4</t>
  </si>
  <si>
    <t>Приложение 5</t>
  </si>
  <si>
    <t>Приложение 6</t>
  </si>
  <si>
    <t>Приложение 8</t>
  </si>
  <si>
    <t>Приложение 9</t>
  </si>
  <si>
    <t>Приложение 10</t>
  </si>
  <si>
    <t>4190096068</t>
  </si>
  <si>
    <t>Организация электро-, тепло-, газо- и водоснабжения населения, водоотведения в границах поселений                        ( Закупка товаров, работ и услуг для обеспечения государственных (муниципальных) нужд)</t>
  </si>
  <si>
    <t>Осуществление первичного воинского учета органами местного самоуправления поселений и городских округов</t>
  </si>
  <si>
    <t>Прочие доходы от компенсации затрат бюджетов сельских поселений</t>
  </si>
  <si>
    <t>Обеспечение мероприятий по землеустройству и землепользованию                                                                                            ( Закупка товаров, работ и услуг для обеспечения государственных (муниципальных) нужд)</t>
  </si>
  <si>
    <t>2025 год</t>
  </si>
  <si>
    <t>Муниципальная программа «Развитие территории Сабиновского сельского поселения на 2023 -2025гг.»</t>
  </si>
  <si>
    <t>013F2S5101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</si>
  <si>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дома № 19 с. Кукарино)                                      (Закупка товаров, работ и услуг для обеспечения государственных (муниципальных) нужд)</t>
  </si>
  <si>
    <t>4190096033</t>
  </si>
  <si>
    <t>13</t>
  </si>
  <si>
    <t>Владение, пользование и распоряжение имуществом, находящимся в муниципальной собственности муниципального района                                                                           ( Закупка товаров, работ и услуг для обеспечения государственных (муниципальных) нужд)</t>
  </si>
  <si>
    <t>000 1 13 00000 00 0000 000</t>
  </si>
  <si>
    <t>ДОХОДЫ ОТ ОКАЗАНИЯ ПЛАТНЫХ УСЛУГ И КОМПЕНСАЦИИ ЗАТРАТ ГОСУДАРСТВА</t>
  </si>
  <si>
    <t>000 1 13 02000 00 0000 000</t>
  </si>
  <si>
    <t>Доходы от компенсации затрат государства</t>
  </si>
  <si>
    <t>000 1 13 02990 00 0000 130</t>
  </si>
  <si>
    <t>914 1 13 02995 10 0000 130</t>
  </si>
  <si>
    <t>Прочие доходы от компенсации затрат государства</t>
  </si>
  <si>
    <t xml:space="preserve">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                                                                                             ( Закупка товаров, работ и услуг для обеспечения государственных (муниципальных) нужд)               </t>
  </si>
  <si>
    <t>Подготовка проектов внесения изменений в документы территориального планирования, правила землепользования и застройки</t>
  </si>
  <si>
    <t>41900S3020</t>
  </si>
  <si>
    <t>914 1 08 04020 01 0000 110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</si>
  <si>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</si>
  <si>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Дотации бюджетам сельских поселений на выравнивание бюджетной обеспеченности из бюджета субъекта Российской Федерации
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</si>
  <si>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</si>
  <si>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</si>
  <si>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</si>
  <si>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</si>
  <si>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</si>
  <si>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</si>
  <si>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</si>
  <si>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</si>
  <si>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914 1 14 02053 10 0000 410</t>
  </si>
  <si>
    <t>000 2 07 00000 00 0000 000</t>
  </si>
  <si>
    <t>ПРОЧИЕ БЕЗВОЗМЕЗДНЫЕ ПОСТУПЛЕНИЯ</t>
  </si>
  <si>
    <t>000 2 07 05000 10 0000 150</t>
  </si>
  <si>
    <t>Прочие безвозмездные поступления в бюджеты сельских поселений</t>
  </si>
  <si>
    <t>000 2 07 05020 10 0000 150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</si>
  <si>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</si>
  <si>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2026 год</t>
  </si>
  <si>
    <t>Основное мероприятие  "Реализация проектов развития территорий муниципальных образований Ивановской области, основанных на местных инициативах (инициативных проектов)"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</si>
  <si>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                                                                 (Закупка товаров, работ и услуг для обеспечения государственных (муниципальных) нужд)</t>
  </si>
  <si>
    <t>Доходы  бюджета Сабиновского сельского поселения по кодам классификации доходов бюджетов на 2025 год и на плановый период 2026 и 2027 годов</t>
  </si>
  <si>
    <t>Источники внутреннего финансирования дефицита
бюджета  Сабиновского сельского поселения на 2025 год и плановый период 2026 и 2027 годов</t>
  </si>
  <si>
    <t>Распределение бюджетных ассигнований по целевым статьям (муниципальным программам Сабиновского сельского поселения и не включенным в муниципальные программы Сабиновского сельского поселения направлениям деятельности органов муниципальной власти Сабиновского сельского поселения, группам видов расходов классификации расходов бюджета Сабиновского сельского поселения  на 2025 год и плановый период 2026и 2027 годов</t>
  </si>
  <si>
    <t>Ведомственная структура расходов бюджета Сабиновского сельского поселения на 2025 год</t>
  </si>
  <si>
    <t>Ведомственная структура расходов бюджета Сабиновского сельского поселения на плановый период 2026 и 2027 годов</t>
  </si>
  <si>
    <t>Распределение бюджетных ассигнований бюджета Сабиновского сельского поселения по разделам и подразделам классификации расходов бюджетов на 2025 год и на плановый период 2026 и 2027 годов</t>
  </si>
  <si>
    <t>Межбюджетные трансферты, предоставляемые из бюджета Сабиновского сельского поселения в бюджет Лежневского муниципального района на 2025 год и плановый период 2026 и 2027 годов</t>
  </si>
  <si>
    <t>Программа муниципальных заимствований  Сабиновского сельского поселения на 2025 год и плановый период 2026 и 2027 годов</t>
  </si>
  <si>
    <t>Программа
муниципальных гарантий Сабиновского сельского поселения на 2025 год и плановый период 2026 и 2027 годов</t>
  </si>
  <si>
    <t>1.1. Перечень подлежащих предоставлению муниципальных гарантий Сабиновского сельского поселения на 2025 год и плановый период 2026 и 2027 годов</t>
  </si>
  <si>
    <t>2027 год</t>
  </si>
  <si>
    <t>914 2 02 15009 10 0000 150</t>
  </si>
  <si>
    <t xml:space="preserve">Дотации бюджетам на частичную компенсацию дополнительных расходов на повышение оплаты труда работников бюджетной сферы и иные цели
</t>
  </si>
  <si>
    <t xml:space="preserve">Дотации бюджетам сельских поселений на частичную компенсацию дополнительных расходов на повышение оплаты труда работников бюджетной сферы и иные цели
</t>
  </si>
  <si>
    <t>000 2 02 15009 00 0000 150</t>
  </si>
  <si>
    <t>000 2 02 15009 10 0000 150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</si>
  <si>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</si>
  <si>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
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</si>
  <si>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</si>
  <si>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</si>
  <si>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</si>
  <si>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</si>
  <si>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
</t>
  </si>
  <si>
    <t xml:space="preserve">Дотации бюджетам сельских поселений на выравнивание бюджетной обеспеченности из бюджета субъекта Российской Федерации
</t>
  </si>
  <si>
    <t xml:space="preserve">Дотации бюджетам сельских поселений на частичную компенсацию дополнительных расходов на повышение оплаты труда работников бюджетной сферы и иные цели
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</si>
  <si>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</si>
  <si>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</si>
  <si>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>Обеспечение проведения выборов и референдумов</t>
  </si>
  <si>
    <t xml:space="preserve"> Расходы, связанные с подготовкой и проведением выборов и референдумов в Российской Федерации                                                       ( Закупка товаров, работ и услуг для обеспечения государственных (муниципальных) нужд)</t>
  </si>
  <si>
    <t>Расходы, связанные с подготовкой и проведением выборов и референдумов в Российской Федерации                                                       ( Закупка товаров, работ и услуг для обеспечения государственных (муниципальных) нужд)</t>
  </si>
  <si>
    <t>0107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</si>
  <si>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</si>
  <si>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
</t>
  </si>
  <si>
    <t>182 1 01 02080 01 0000 110</t>
  </si>
  <si>
    <t>от 26.12.2024г.№ 41</t>
  </si>
  <si>
    <t>000 2 02 20000 00 0000 150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</si>
  <si>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</si>
  <si>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</si>
  <si>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</si>
  <si>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914 2 02 29999 10 0000 150</t>
  </si>
  <si>
    <t>Прочие субсидии бюджетам сельских поселений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</si>
  <si>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</si>
  <si>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>Обеспечение функций высшего должностного лица Сабиновского сельского поселения                                                (Иные бюджетные ассигнования)</t>
  </si>
  <si>
    <t>Реализация мероприятий по борьбе с борщевиком Сосновского( Закупка товаров, работ и услуг для обеспечения государственных (муниципальных) нужд)</t>
  </si>
  <si>
    <t>0130283300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</si>
  <si>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"Благоустройство общественной территории: установка детского игрового комплекса по адресу: Ивановская область, Лежневский район, д. Сабиново, ул. Мичурина, вблизи дома №1а"                            (Закупка товаров, работ и услуг для обеспечения государственных (муниципальных) нужд)</t>
  </si>
  <si>
    <t>013И2S5101</t>
  </si>
  <si>
    <t>Транспорт</t>
  </si>
  <si>
    <t>Организация транспортного обслуживания населения                ( Закупка товаров, работ и услуг для обеспечения государственных (муниципальных) нужд)</t>
  </si>
  <si>
    <t>4190096069</t>
  </si>
  <si>
    <t>Основное мероприятие  (Благоустройство общественной территории: установка детского игрового комплекса по адресу: Ивановская область, Лежневский район, д. Сабиново, ул. Мичурина, вблизи дома №1а)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</si>
  <si>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"Благоустройство общественной территории: установка детского игрового комплекса по адресу: Ивановская область, Лежневский район, д. Сабиново, ул. Мичурина, вблизи дома №1а"                                          (Закупка товаров, работ и услуг для обеспечения государственных (муниципальных) нужд)</t>
  </si>
  <si>
    <t>в ред.решений от 04.03.2025 №3, от 30.04.2024 №7</t>
  </si>
  <si>
    <t>000 2 02 15002 00 0000 150</t>
  </si>
  <si>
    <t>Дотации бюджетам на поддержку мер по обеспечению сбалансированности бюджетов</t>
  </si>
  <si>
    <t>000 2 02 15002 10 0000 150</t>
  </si>
  <si>
    <t>Дотации бюджетам сельских поселений на поддержку мер по обеспечению сбалансированности бюджетов</t>
  </si>
  <si>
    <t>914 2 02 15002 10 0000 150</t>
  </si>
  <si>
    <t xml:space="preserve">от 24.07.2025г.№ 11 
  </t>
  </si>
  <si>
    <t xml:space="preserve">от 24.07.2025г.№ 11 </t>
  </si>
  <si>
    <t>от 24.07.2025г.№ 11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</si>
</sst>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&quot;р.&quot;"/>
    <numFmt numFmtId="166" formatCode="#,##0.00_ ;\-#,##0.00\ "/>
  </numFmts>
  <fonts count="2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scheme val="minor"/>
    </font>
    <font>
      <sz val="8"/>
      <color rgb="FF000000"/>
      <name val="Cambria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0"/>
      <color rgb="FF000000"/>
      <name val="Cambria"/>
      <family val="2"/>
    </font>
    <font>
      <sz val="9"/>
      <color rgb="FF000000"/>
      <name val="Cambria"/>
      <family val="2"/>
    </font>
    <font>
      <i/>
      <sz val="9"/>
      <color rgb="FF000000"/>
      <name val="Cambria"/>
      <family val="2"/>
    </font>
    <font>
      <sz val="6"/>
      <color rgb="FF000000"/>
      <name val="Cambria"/>
      <family val="2"/>
    </font>
    <font>
      <sz val="7"/>
      <color rgb="FF000000"/>
      <name val="Cambria"/>
      <family val="2"/>
    </font>
    <font>
      <sz val="1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9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1" fontId="6" fillId="0" borderId="7">
      <alignment horizontal="center" vertical="center" wrapText="1" shrinkToFit="1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8" fillId="2" borderId="0">
      <alignment vertical="center"/>
    </xf>
    <xf numFmtId="0" fontId="9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vertical="center"/>
    </xf>
    <xf numFmtId="0" fontId="8" fillId="0" borderId="0">
      <alignment horizontal="center" vertical="center"/>
    </xf>
    <xf numFmtId="0" fontId="6" fillId="0" borderId="0">
      <alignment vertical="center"/>
    </xf>
    <xf numFmtId="0" fontId="6" fillId="0" borderId="0">
      <alignment horizontal="left" vertical="center" wrapText="1"/>
    </xf>
    <xf numFmtId="0" fontId="9" fillId="0" borderId="0">
      <alignment horizontal="center" vertical="center" wrapText="1"/>
    </xf>
    <xf numFmtId="0" fontId="6" fillId="0" borderId="8">
      <alignment vertical="center"/>
    </xf>
    <xf numFmtId="0" fontId="6" fillId="0" borderId="9">
      <alignment horizontal="center" vertical="center" wrapText="1"/>
    </xf>
    <xf numFmtId="0" fontId="6" fillId="0" borderId="10">
      <alignment horizontal="center" vertical="center" wrapText="1"/>
    </xf>
    <xf numFmtId="0" fontId="8" fillId="2" borderId="11">
      <alignment vertical="center"/>
    </xf>
    <xf numFmtId="49" fontId="11" fillId="0" borderId="9">
      <alignment vertical="center" wrapText="1"/>
    </xf>
    <xf numFmtId="0" fontId="8" fillId="2" borderId="12">
      <alignment vertical="center"/>
    </xf>
    <xf numFmtId="49" fontId="12" fillId="0" borderId="13">
      <alignment horizontal="left" vertical="center" wrapText="1" indent="1"/>
    </xf>
    <xf numFmtId="0" fontId="8" fillId="2" borderId="14">
      <alignment vertical="center"/>
    </xf>
    <xf numFmtId="0" fontId="8" fillId="0" borderId="0">
      <alignment vertical="center"/>
    </xf>
    <xf numFmtId="0" fontId="11" fillId="0" borderId="0">
      <alignment horizontal="left" vertical="center" wrapText="1"/>
    </xf>
    <xf numFmtId="0" fontId="9" fillId="0" borderId="0">
      <alignment vertical="center"/>
    </xf>
    <xf numFmtId="0" fontId="6" fillId="0" borderId="0">
      <alignment vertical="center" wrapText="1"/>
    </xf>
    <xf numFmtId="0" fontId="6" fillId="0" borderId="8">
      <alignment horizontal="left" vertical="center" wrapText="1"/>
    </xf>
    <xf numFmtId="0" fontId="6" fillId="0" borderId="15">
      <alignment horizontal="left" vertical="center" wrapText="1"/>
    </xf>
    <xf numFmtId="0" fontId="6" fillId="0" borderId="12">
      <alignment vertical="center" wrapText="1"/>
    </xf>
    <xf numFmtId="0" fontId="6" fillId="0" borderId="16">
      <alignment horizontal="center" vertical="center" wrapText="1"/>
    </xf>
    <xf numFmtId="1" fontId="11" fillId="0" borderId="9">
      <alignment horizontal="center" vertical="center" shrinkToFit="1"/>
      <protection locked="0"/>
    </xf>
    <xf numFmtId="0" fontId="8" fillId="2" borderId="15">
      <alignment vertical="center"/>
    </xf>
    <xf numFmtId="1" fontId="12" fillId="0" borderId="9">
      <alignment horizontal="center" vertical="center" shrinkToFit="1"/>
    </xf>
    <xf numFmtId="0" fontId="8" fillId="2" borderId="0">
      <alignment vertical="center" shrinkToFit="1"/>
    </xf>
    <xf numFmtId="49" fontId="6" fillId="0" borderId="0">
      <alignment vertical="center" wrapText="1"/>
    </xf>
    <xf numFmtId="49" fontId="6" fillId="0" borderId="12">
      <alignment vertical="center" wrapText="1"/>
    </xf>
    <xf numFmtId="4" fontId="11" fillId="0" borderId="9">
      <alignment horizontal="right" vertical="center" shrinkToFit="1"/>
      <protection locked="0"/>
    </xf>
    <xf numFmtId="4" fontId="12" fillId="0" borderId="9">
      <alignment horizontal="right" vertical="center" shrinkToFit="1"/>
    </xf>
    <xf numFmtId="0" fontId="13" fillId="0" borderId="0">
      <alignment horizontal="center" vertical="center" wrapText="1"/>
    </xf>
    <xf numFmtId="0" fontId="6" fillId="0" borderId="17">
      <alignment vertical="center"/>
    </xf>
    <xf numFmtId="0" fontId="6" fillId="0" borderId="18">
      <alignment horizontal="right" vertical="center"/>
    </xf>
    <xf numFmtId="0" fontId="6" fillId="0" borderId="8">
      <alignment horizontal="right" vertical="center"/>
    </xf>
    <xf numFmtId="0" fontId="6" fillId="0" borderId="16">
      <alignment horizontal="center" vertical="center"/>
    </xf>
    <xf numFmtId="49" fontId="6" fillId="0" borderId="19">
      <alignment horizontal="center" vertical="center"/>
    </xf>
    <xf numFmtId="0" fontId="6" fillId="0" borderId="7">
      <alignment horizontal="center" vertical="center"/>
    </xf>
    <xf numFmtId="1" fontId="6" fillId="0" borderId="7">
      <alignment horizontal="center" vertical="center"/>
    </xf>
    <xf numFmtId="1" fontId="6" fillId="0" borderId="7">
      <alignment horizontal="center" vertical="center" shrinkToFit="1"/>
    </xf>
    <xf numFmtId="49" fontId="6" fillId="0" borderId="7">
      <alignment horizontal="center" vertical="center"/>
    </xf>
    <xf numFmtId="0" fontId="6" fillId="0" borderId="20">
      <alignment horizontal="center" vertical="center"/>
    </xf>
    <xf numFmtId="0" fontId="6" fillId="0" borderId="21">
      <alignment vertical="center"/>
    </xf>
    <xf numFmtId="0" fontId="6" fillId="0" borderId="9">
      <alignment horizontal="center" vertical="center" wrapText="1"/>
    </xf>
    <xf numFmtId="0" fontId="6" fillId="0" borderId="22">
      <alignment horizontal="center" vertical="center" wrapText="1"/>
    </xf>
    <xf numFmtId="0" fontId="14" fillId="0" borderId="8">
      <alignment horizontal="right" vertical="center"/>
    </xf>
    <xf numFmtId="0" fontId="15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top" wrapText="1"/>
    </xf>
    <xf numFmtId="2" fontId="0" fillId="0" borderId="0" xfId="0" applyNumberFormat="1"/>
    <xf numFmtId="0" fontId="1" fillId="0" borderId="0" xfId="0" applyFont="1" applyAlignment="1"/>
    <xf numFmtId="164" fontId="0" fillId="0" borderId="0" xfId="0" applyNumberFormat="1"/>
    <xf numFmtId="0" fontId="16" fillId="0" borderId="0" xfId="0" applyFont="1"/>
    <xf numFmtId="0" fontId="0" fillId="0" borderId="0" xfId="0"/>
    <xf numFmtId="0" fontId="17" fillId="0" borderId="0" xfId="0" applyFont="1"/>
    <xf numFmtId="0" fontId="16" fillId="0" borderId="0" xfId="0" applyFont="1" applyFill="1"/>
    <xf numFmtId="0" fontId="16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vertical="top"/>
    </xf>
    <xf numFmtId="0" fontId="0" fillId="0" borderId="0" xfId="0"/>
    <xf numFmtId="0" fontId="0" fillId="0" borderId="0" xfId="0"/>
    <xf numFmtId="0" fontId="16" fillId="0" borderId="0" xfId="0" applyFont="1"/>
    <xf numFmtId="0" fontId="2" fillId="0" borderId="3" xfId="0" applyFont="1" applyBorder="1" applyAlignment="1">
      <alignment horizontal="center" vertical="top" wrapText="1"/>
    </xf>
    <xf numFmtId="164" fontId="1" fillId="0" borderId="1" xfId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2" fontId="17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1" applyFont="1" applyFill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64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164" fontId="19" fillId="0" borderId="1" xfId="0" applyNumberFormat="1" applyFont="1" applyBorder="1" applyAlignment="1">
      <alignment horizontal="center" vertical="top" wrapText="1"/>
    </xf>
    <xf numFmtId="0" fontId="19" fillId="0" borderId="0" xfId="0" applyFont="1" applyAlignment="1"/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0" xfId="0"/>
    <xf numFmtId="0" fontId="1" fillId="0" borderId="2" xfId="0" applyFont="1" applyFill="1" applyBorder="1" applyAlignment="1">
      <alignment vertical="top" wrapText="1"/>
    </xf>
    <xf numFmtId="0" fontId="0" fillId="0" borderId="0" xfId="0" applyFill="1"/>
    <xf numFmtId="164" fontId="2" fillId="0" borderId="1" xfId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49" fontId="18" fillId="0" borderId="1" xfId="0" applyNumberFormat="1" applyFont="1" applyBorder="1" applyAlignment="1">
      <alignment horizontal="center" vertical="top" wrapText="1"/>
    </xf>
    <xf numFmtId="164" fontId="16" fillId="0" borderId="0" xfId="0" applyNumberFormat="1" applyFont="1"/>
    <xf numFmtId="165" fontId="0" fillId="0" borderId="0" xfId="0" applyNumberFormat="1" applyAlignment="1">
      <alignment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164" fontId="2" fillId="0" borderId="4" xfId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top"/>
    </xf>
    <xf numFmtId="164" fontId="17" fillId="0" borderId="1" xfId="0" applyNumberFormat="1" applyFont="1" applyFill="1" applyBorder="1" applyAlignment="1">
      <alignment vertical="top"/>
    </xf>
    <xf numFmtId="164" fontId="2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164" fontId="17" fillId="0" borderId="1" xfId="0" applyNumberFormat="1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164" fontId="16" fillId="0" borderId="0" xfId="0" applyNumberFormat="1" applyFont="1" applyAlignment="1">
      <alignment vertical="center"/>
    </xf>
    <xf numFmtId="164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2" fillId="3" borderId="1" xfId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vertical="top" wrapText="1"/>
    </xf>
    <xf numFmtId="164" fontId="0" fillId="0" borderId="0" xfId="0" applyNumberFormat="1" applyFill="1"/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vertical="top"/>
    </xf>
    <xf numFmtId="0" fontId="1" fillId="3" borderId="23" xfId="0" applyFont="1" applyFill="1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49" fontId="18" fillId="3" borderId="1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164" fontId="1" fillId="0" borderId="2" xfId="1" applyFont="1" applyFill="1" applyBorder="1" applyAlignment="1">
      <alignment horizontal="center" vertical="top" wrapText="1"/>
    </xf>
    <xf numFmtId="0" fontId="18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164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wrapText="1"/>
    </xf>
    <xf numFmtId="164" fontId="1" fillId="0" borderId="1" xfId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4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4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4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1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164" fontId="20" fillId="0" borderId="1" xfId="0" applyNumberFormat="1" applyFont="1" applyFill="1" applyBorder="1" applyAlignment="1">
      <alignment horizontal="right" vertical="top" wrapText="1"/>
    </xf>
    <xf numFmtId="164" fontId="21" fillId="0" borderId="1" xfId="0" applyNumberFormat="1" applyFont="1" applyFill="1" applyBorder="1" applyAlignment="1">
      <alignment horizontal="right" vertical="top" wrapText="1"/>
    </xf>
    <xf numFmtId="164" fontId="21" fillId="0" borderId="1" xfId="0" applyNumberFormat="1" applyFont="1" applyBorder="1" applyAlignment="1">
      <alignment horizontal="right" vertical="top" wrapText="1"/>
    </xf>
    <xf numFmtId="2" fontId="21" fillId="0" borderId="1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 wrapText="1"/>
    </xf>
    <xf numFmtId="0" fontId="21" fillId="0" borderId="1" xfId="0" applyFont="1" applyBorder="1" applyAlignment="1">
      <alignment vertical="top" wrapText="1"/>
    </xf>
    <xf numFmtId="2" fontId="21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 wrapText="1"/>
    </xf>
    <xf numFmtId="2" fontId="20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20" fillId="0" borderId="1" xfId="0" applyNumberFormat="1" applyFont="1" applyBorder="1" applyAlignment="1">
      <alignment horizontal="right" vertical="top" wrapText="1"/>
    </xf>
    <xf numFmtId="166" fontId="2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19" fillId="0" borderId="0" xfId="0" applyFont="1" applyAlignment="1">
      <alignment horizontal="right" wrapText="1"/>
    </xf>
    <xf numFmtId="164" fontId="1" fillId="0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164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164" fontId="2" fillId="0" borderId="1" xfId="1" applyFont="1" applyFill="1" applyBorder="1" applyAlignment="1">
      <alignment horizontal="center" vertical="center" wrapText="1"/>
    </xf>
    <xf numFmtId="164" fontId="18" fillId="0" borderId="1" xfId="1" applyFont="1" applyFill="1" applyBorder="1" applyAlignment="1">
      <alignment horizontal="center" vertical="center" wrapText="1"/>
    </xf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164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3" borderId="3" xfId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0" fillId="0" borderId="0" xfId="0"/>
    <xf numFmtId="164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0" borderId="0" xfId="0"/>
    <xf numFmtId="164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164" fontId="18" fillId="0" borderId="1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9" fillId="0" borderId="0" xfId="0" applyFont="1" applyAlignment="1">
      <alignment horizontal="right" vertical="top"/>
    </xf>
    <xf numFmtId="0" fontId="0" fillId="0" borderId="0" xfId="0"/>
    <xf numFmtId="49" fontId="1" fillId="3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164" fontId="1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164" fontId="2" fillId="0" borderId="3" xfId="1" applyFont="1" applyFill="1" applyBorder="1" applyAlignment="1">
      <alignment horizontal="center" vertical="top" wrapText="1"/>
    </xf>
    <xf numFmtId="164" fontId="1" fillId="0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/>
    <xf numFmtId="164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1" fillId="0" borderId="3" xfId="1" applyFont="1" applyFill="1" applyBorder="1" applyAlignment="1">
      <alignment horizontal="center" vertical="top" wrapText="1"/>
    </xf>
    <xf numFmtId="164" fontId="2" fillId="0" borderId="3" xfId="1" applyFont="1" applyFill="1" applyBorder="1" applyAlignment="1">
      <alignment horizontal="center" vertical="top" wrapText="1"/>
    </xf>
    <xf numFmtId="164" fontId="1" fillId="3" borderId="3" xfId="1" applyFont="1" applyFill="1" applyBorder="1" applyAlignment="1">
      <alignment horizontal="center" vertical="top" wrapText="1"/>
    </xf>
    <xf numFmtId="0" fontId="0" fillId="0" borderId="0" xfId="0"/>
    <xf numFmtId="164" fontId="2" fillId="0" borderId="2" xfId="1" applyFont="1" applyFill="1" applyBorder="1" applyAlignment="1">
      <alignment horizontal="center" vertical="top" wrapText="1"/>
    </xf>
    <xf numFmtId="164" fontId="2" fillId="0" borderId="3" xfId="1" applyFont="1" applyFill="1" applyBorder="1" applyAlignment="1">
      <alignment horizontal="center" vertical="top" wrapText="1"/>
    </xf>
    <xf numFmtId="164" fontId="1" fillId="0" borderId="1" xfId="1" applyFont="1" applyFill="1" applyBorder="1" applyAlignment="1">
      <alignment horizontal="center" vertical="top" wrapText="1"/>
    </xf>
    <xf numFmtId="164" fontId="1" fillId="0" borderId="2" xfId="1" applyFont="1" applyFill="1" applyBorder="1" applyAlignment="1">
      <alignment horizontal="center" vertical="top" wrapText="1"/>
    </xf>
    <xf numFmtId="164" fontId="1" fillId="0" borderId="3" xfId="1" applyFont="1" applyFill="1" applyBorder="1" applyAlignment="1">
      <alignment horizontal="center" vertical="top" wrapText="1"/>
    </xf>
    <xf numFmtId="164" fontId="1" fillId="3" borderId="3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8" fillId="3" borderId="1" xfId="1" applyFont="1" applyFill="1" applyBorder="1" applyAlignment="1">
      <alignment horizontal="center" vertical="top" wrapText="1"/>
    </xf>
    <xf numFmtId="164" fontId="2" fillId="4" borderId="3" xfId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2" fillId="3" borderId="2" xfId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164" fontId="1" fillId="0" borderId="1" xfId="1" applyFont="1" applyFill="1" applyBorder="1" applyAlignment="1">
      <alignment horizontal="center" vertical="top" wrapText="1"/>
    </xf>
    <xf numFmtId="164" fontId="1" fillId="0" borderId="3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3" borderId="3" xfId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Font="1"/>
    <xf numFmtId="164" fontId="0" fillId="0" borderId="0" xfId="0" applyNumberFormat="1" applyFont="1"/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 wrapText="1"/>
    </xf>
    <xf numFmtId="164" fontId="2" fillId="0" borderId="2" xfId="1" applyFont="1" applyFill="1" applyBorder="1" applyAlignment="1">
      <alignment horizontal="center" vertical="top" wrapText="1"/>
    </xf>
    <xf numFmtId="164" fontId="2" fillId="0" borderId="3" xfId="1" applyFont="1" applyFill="1" applyBorder="1" applyAlignment="1">
      <alignment horizontal="center" vertical="top" wrapText="1"/>
    </xf>
    <xf numFmtId="164" fontId="1" fillId="0" borderId="1" xfId="1" applyFont="1" applyFill="1" applyBorder="1" applyAlignment="1">
      <alignment horizontal="center" vertical="top" wrapText="1"/>
    </xf>
    <xf numFmtId="164" fontId="1" fillId="0" borderId="2" xfId="1" applyFont="1" applyFill="1" applyBorder="1" applyAlignment="1">
      <alignment horizontal="center" vertical="top" wrapText="1"/>
    </xf>
    <xf numFmtId="164" fontId="1" fillId="0" borderId="3" xfId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23" xfId="0" applyNumberFormat="1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164" fontId="1" fillId="0" borderId="23" xfId="1" applyFont="1" applyFill="1" applyBorder="1" applyAlignment="1">
      <alignment horizontal="center" vertical="top" wrapText="1"/>
    </xf>
    <xf numFmtId="164" fontId="1" fillId="3" borderId="2" xfId="1" applyFont="1" applyFill="1" applyBorder="1" applyAlignment="1">
      <alignment horizontal="center" vertical="top" wrapText="1"/>
    </xf>
    <xf numFmtId="164" fontId="1" fillId="3" borderId="23" xfId="1" applyFont="1" applyFill="1" applyBorder="1" applyAlignment="1">
      <alignment horizontal="center" vertical="top" wrapText="1"/>
    </xf>
    <xf numFmtId="164" fontId="1" fillId="3" borderId="3" xfId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49" fontId="1" fillId="3" borderId="23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3" borderId="1" xfId="1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top"/>
    </xf>
    <xf numFmtId="0" fontId="0" fillId="0" borderId="0" xfId="0" applyAlignment="1">
      <alignment horizontal="right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9">
    <cellStyle name="br" xfId="3"/>
    <cellStyle name="col" xfId="4"/>
    <cellStyle name="st52" xfId="5"/>
    <cellStyle name="style0" xfId="6"/>
    <cellStyle name="td" xfId="7"/>
    <cellStyle name="tr" xfId="8"/>
    <cellStyle name="xl21" xfId="9"/>
    <cellStyle name="xl22" xfId="10"/>
    <cellStyle name="xl23" xfId="11"/>
    <cellStyle name="xl24" xfId="12"/>
    <cellStyle name="xl25" xfId="13"/>
    <cellStyle name="xl26" xfId="14"/>
    <cellStyle name="xl27" xfId="15"/>
    <cellStyle name="xl28" xfId="16"/>
    <cellStyle name="xl29" xfId="17"/>
    <cellStyle name="xl30" xfId="18"/>
    <cellStyle name="xl31" xfId="19"/>
    <cellStyle name="xl32" xfId="20"/>
    <cellStyle name="xl33" xfId="21"/>
    <cellStyle name="xl34" xfId="22"/>
    <cellStyle name="xl35" xfId="23"/>
    <cellStyle name="xl36" xfId="24"/>
    <cellStyle name="xl37" xfId="25"/>
    <cellStyle name="xl38" xfId="26"/>
    <cellStyle name="xl39" xfId="27"/>
    <cellStyle name="xl40" xfId="28"/>
    <cellStyle name="xl41" xfId="29"/>
    <cellStyle name="xl42" xfId="30"/>
    <cellStyle name="xl43" xfId="31"/>
    <cellStyle name="xl44" xfId="32"/>
    <cellStyle name="xl45" xfId="33"/>
    <cellStyle name="xl46" xfId="34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2"/>
    <cellStyle name="xl55" xfId="43"/>
    <cellStyle name="xl56" xfId="44"/>
    <cellStyle name="xl57" xfId="45"/>
    <cellStyle name="xl58" xfId="46"/>
    <cellStyle name="xl59" xfId="47"/>
    <cellStyle name="xl60" xfId="48"/>
    <cellStyle name="xl61" xfId="49"/>
    <cellStyle name="xl62" xfId="50"/>
    <cellStyle name="xl63" xfId="51"/>
    <cellStyle name="xl64" xfId="52"/>
    <cellStyle name="xl65" xfId="53"/>
    <cellStyle name="xl66" xfId="54"/>
    <cellStyle name="xl67" xfId="55"/>
    <cellStyle name="Обычный" xfId="0" builtinId="0"/>
    <cellStyle name="Обычный 2" xfId="56"/>
    <cellStyle name="Финансовый" xfId="1" builtinId="3"/>
    <cellStyle name="Финансовый 2 2" xfId="2"/>
    <cellStyle name="Финансовый 2 3" xfId="57"/>
    <cellStyle name="Финансовый 2 4" xfId="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"/>
  <sheetViews>
    <sheetView workbookViewId="0">
      <selection activeCell="A6" sqref="A6:E6"/>
    </sheetView>
  </sheetViews>
  <sheetFormatPr defaultRowHeight="15"/>
  <cols>
    <col min="1" max="1" width="31.140625" customWidth="1"/>
    <col min="2" max="2" width="48.85546875" customWidth="1"/>
    <col min="3" max="3" width="17.5703125" customWidth="1"/>
    <col min="4" max="4" width="19.5703125" customWidth="1"/>
    <col min="5" max="5" width="18.5703125" customWidth="1"/>
    <col min="6" max="6" width="15.7109375" bestFit="1" customWidth="1"/>
    <col min="7" max="7" width="14.7109375" bestFit="1" customWidth="1"/>
    <col min="8" max="9" width="15.7109375" bestFit="1" customWidth="1"/>
    <col min="10" max="10" width="14.7109375" bestFit="1" customWidth="1"/>
  </cols>
  <sheetData>
    <row r="1" spans="1:9" ht="15.75">
      <c r="A1" s="283" t="s">
        <v>322</v>
      </c>
      <c r="B1" s="283"/>
      <c r="C1" s="283"/>
      <c r="D1" s="283"/>
      <c r="E1" s="283"/>
    </row>
    <row r="2" spans="1:9" ht="15.75">
      <c r="A2" s="284" t="s">
        <v>262</v>
      </c>
      <c r="B2" s="284"/>
      <c r="C2" s="284"/>
      <c r="D2" s="284"/>
      <c r="E2" s="284"/>
    </row>
    <row r="3" spans="1:9" ht="15.75">
      <c r="A3" s="284" t="s">
        <v>24</v>
      </c>
      <c r="B3" s="284"/>
      <c r="C3" s="284"/>
      <c r="D3" s="284"/>
      <c r="E3" s="284"/>
    </row>
    <row r="4" spans="1:9" ht="15.75">
      <c r="A4" s="284" t="s">
        <v>21</v>
      </c>
      <c r="B4" s="284"/>
      <c r="C4" s="284"/>
      <c r="D4" s="284"/>
      <c r="E4" s="284"/>
    </row>
    <row r="5" spans="1:9" ht="15.75">
      <c r="A5" s="284" t="s">
        <v>22</v>
      </c>
      <c r="B5" s="284"/>
      <c r="C5" s="284"/>
      <c r="D5" s="284"/>
      <c r="E5" s="284"/>
    </row>
    <row r="6" spans="1:9">
      <c r="A6" s="281" t="s">
        <v>431</v>
      </c>
      <c r="B6" s="282"/>
      <c r="C6" s="282"/>
      <c r="D6" s="282"/>
      <c r="E6" s="282"/>
    </row>
    <row r="7" spans="1:9" ht="15.75" customHeight="1">
      <c r="A7" s="287" t="s">
        <v>425</v>
      </c>
      <c r="B7" s="287"/>
      <c r="C7" s="287"/>
      <c r="D7" s="287"/>
      <c r="E7" s="287"/>
    </row>
    <row r="8" spans="1:9" ht="30" customHeight="1">
      <c r="A8" s="285" t="s">
        <v>373</v>
      </c>
      <c r="B8" s="285"/>
      <c r="C8" s="285"/>
      <c r="D8" s="285"/>
      <c r="E8" s="285"/>
    </row>
    <row r="9" spans="1:9" ht="30.75" customHeight="1">
      <c r="A9" s="286"/>
      <c r="B9" s="286"/>
      <c r="C9" s="286"/>
      <c r="D9" s="286"/>
      <c r="E9" s="286"/>
    </row>
    <row r="10" spans="1:9" ht="15.75">
      <c r="A10" s="279" t="s">
        <v>0</v>
      </c>
      <c r="B10" s="279" t="s">
        <v>1</v>
      </c>
      <c r="C10" s="276" t="s">
        <v>29</v>
      </c>
      <c r="D10" s="277"/>
      <c r="E10" s="278"/>
    </row>
    <row r="11" spans="1:9" ht="15.75">
      <c r="A11" s="280"/>
      <c r="B11" s="280"/>
      <c r="C11" s="259" t="s">
        <v>335</v>
      </c>
      <c r="D11" s="259" t="s">
        <v>370</v>
      </c>
      <c r="E11" s="259" t="s">
        <v>383</v>
      </c>
    </row>
    <row r="12" spans="1:9" ht="16.5" customHeight="1">
      <c r="A12" s="259" t="s">
        <v>2</v>
      </c>
      <c r="B12" s="5" t="s">
        <v>3</v>
      </c>
      <c r="C12" s="104">
        <f>C13+C19+C22+C30+C33+C39+C43</f>
        <v>5067310.28</v>
      </c>
      <c r="D12" s="104">
        <f>D13+D19+D22+D30+D33</f>
        <v>5102010.28</v>
      </c>
      <c r="E12" s="104">
        <f>E13+E19+E22+E30+E33</f>
        <v>5261710.28</v>
      </c>
      <c r="G12" s="10"/>
      <c r="H12" s="10"/>
      <c r="I12" s="10"/>
    </row>
    <row r="13" spans="1:9" s="12" customFormat="1" ht="16.5" customHeight="1">
      <c r="A13" s="259" t="s">
        <v>130</v>
      </c>
      <c r="B13" s="5" t="s">
        <v>131</v>
      </c>
      <c r="C13" s="104">
        <f>C14</f>
        <v>3313850</v>
      </c>
      <c r="D13" s="104">
        <f>D14</f>
        <v>3465550</v>
      </c>
      <c r="E13" s="104">
        <f>E14</f>
        <v>3619250</v>
      </c>
      <c r="I13" s="10"/>
    </row>
    <row r="14" spans="1:9" ht="15.75">
      <c r="A14" s="105" t="s">
        <v>4</v>
      </c>
      <c r="B14" s="102" t="s">
        <v>5</v>
      </c>
      <c r="C14" s="106">
        <f>C15+C16+C17+C18</f>
        <v>3313850</v>
      </c>
      <c r="D14" s="106">
        <f t="shared" ref="D14:E14" si="0">D15+D16+D17+D18</f>
        <v>3465550</v>
      </c>
      <c r="E14" s="106">
        <f t="shared" si="0"/>
        <v>3619250</v>
      </c>
      <c r="F14" s="10"/>
      <c r="G14" s="10"/>
    </row>
    <row r="15" spans="1:9" ht="162.75" customHeight="1">
      <c r="A15" s="226" t="s">
        <v>6</v>
      </c>
      <c r="B15" s="227" t="s">
        <v>404</v>
      </c>
      <c r="C15" s="140">
        <v>2879400</v>
      </c>
      <c r="D15" s="140">
        <v>3029300</v>
      </c>
      <c r="E15" s="140">
        <v>3181250</v>
      </c>
      <c r="G15" s="10"/>
      <c r="H15" s="10"/>
      <c r="I15" s="10"/>
    </row>
    <row r="16" spans="1:9" s="46" customFormat="1" ht="150.75" hidden="1" customHeight="1">
      <c r="A16" s="226" t="s">
        <v>276</v>
      </c>
      <c r="B16" s="227" t="s">
        <v>389</v>
      </c>
      <c r="C16" s="140"/>
      <c r="D16" s="140"/>
      <c r="E16" s="140"/>
      <c r="G16" s="10"/>
      <c r="H16" s="10"/>
      <c r="I16" s="10"/>
    </row>
    <row r="17" spans="1:10" s="46" customFormat="1" ht="126" customHeight="1">
      <c r="A17" s="226" t="s">
        <v>212</v>
      </c>
      <c r="B17" s="227" t="s">
        <v>390</v>
      </c>
      <c r="C17" s="140">
        <v>34450</v>
      </c>
      <c r="D17" s="140">
        <v>36250</v>
      </c>
      <c r="E17" s="140">
        <v>38000</v>
      </c>
      <c r="H17" s="10"/>
      <c r="I17" s="10"/>
      <c r="J17" s="10"/>
    </row>
    <row r="18" spans="1:10" s="212" customFormat="1" ht="205.5" customHeight="1">
      <c r="A18" s="226" t="s">
        <v>406</v>
      </c>
      <c r="B18" s="227" t="s">
        <v>405</v>
      </c>
      <c r="C18" s="140">
        <v>400000</v>
      </c>
      <c r="D18" s="140">
        <v>400000</v>
      </c>
      <c r="E18" s="140">
        <v>400000</v>
      </c>
      <c r="H18" s="10"/>
      <c r="I18" s="10"/>
      <c r="J18" s="10"/>
    </row>
    <row r="19" spans="1:10" s="46" customFormat="1" ht="21.75" customHeight="1">
      <c r="A19" s="228" t="s">
        <v>260</v>
      </c>
      <c r="B19" s="229" t="s">
        <v>259</v>
      </c>
      <c r="C19" s="170">
        <f>C20</f>
        <v>18000</v>
      </c>
      <c r="D19" s="170">
        <f t="shared" ref="D19:E19" si="1">D20</f>
        <v>19000</v>
      </c>
      <c r="E19" s="170">
        <f t="shared" si="1"/>
        <v>20000</v>
      </c>
    </row>
    <row r="20" spans="1:10" s="46" customFormat="1" ht="20.25" customHeight="1">
      <c r="A20" s="230" t="s">
        <v>261</v>
      </c>
      <c r="B20" s="231" t="s">
        <v>23</v>
      </c>
      <c r="C20" s="171">
        <f>C21</f>
        <v>18000</v>
      </c>
      <c r="D20" s="171">
        <f t="shared" ref="D20:E20" si="2">D21</f>
        <v>19000</v>
      </c>
      <c r="E20" s="171">
        <f t="shared" si="2"/>
        <v>20000</v>
      </c>
    </row>
    <row r="21" spans="1:10" s="46" customFormat="1" ht="19.5" customHeight="1">
      <c r="A21" s="226" t="s">
        <v>129</v>
      </c>
      <c r="B21" s="227" t="s">
        <v>23</v>
      </c>
      <c r="C21" s="140">
        <v>18000</v>
      </c>
      <c r="D21" s="140">
        <v>19000</v>
      </c>
      <c r="E21" s="140">
        <v>20000</v>
      </c>
      <c r="H21" s="10"/>
    </row>
    <row r="22" spans="1:10" ht="15.75">
      <c r="A22" s="228" t="s">
        <v>132</v>
      </c>
      <c r="B22" s="229" t="s">
        <v>7</v>
      </c>
      <c r="C22" s="170">
        <f>C23+C25</f>
        <v>1508000</v>
      </c>
      <c r="D22" s="170">
        <f t="shared" ref="D22:E22" si="3">D23+D25</f>
        <v>1390000</v>
      </c>
      <c r="E22" s="170">
        <f t="shared" si="3"/>
        <v>1395000</v>
      </c>
    </row>
    <row r="23" spans="1:10" ht="15.75">
      <c r="A23" s="228" t="s">
        <v>133</v>
      </c>
      <c r="B23" s="229" t="s">
        <v>8</v>
      </c>
      <c r="C23" s="170">
        <f>C24</f>
        <v>350000</v>
      </c>
      <c r="D23" s="170">
        <f>D24</f>
        <v>292000</v>
      </c>
      <c r="E23" s="170">
        <f>E24</f>
        <v>297000</v>
      </c>
      <c r="H23" s="10"/>
    </row>
    <row r="24" spans="1:10" ht="64.5" customHeight="1">
      <c r="A24" s="227" t="s">
        <v>9</v>
      </c>
      <c r="B24" s="227" t="s">
        <v>391</v>
      </c>
      <c r="C24" s="140">
        <v>350000</v>
      </c>
      <c r="D24" s="140">
        <v>292000</v>
      </c>
      <c r="E24" s="140">
        <v>297000</v>
      </c>
      <c r="G24" s="10"/>
      <c r="H24" s="10"/>
      <c r="I24" s="10"/>
    </row>
    <row r="25" spans="1:10" ht="15.75">
      <c r="A25" s="228" t="s">
        <v>134</v>
      </c>
      <c r="B25" s="229" t="s">
        <v>10</v>
      </c>
      <c r="C25" s="170">
        <f>C26+C28</f>
        <v>1158000</v>
      </c>
      <c r="D25" s="170">
        <f t="shared" ref="D25:E25" si="4">D26+D28</f>
        <v>1098000</v>
      </c>
      <c r="E25" s="170">
        <f t="shared" si="4"/>
        <v>1098000</v>
      </c>
      <c r="I25" s="10"/>
    </row>
    <row r="26" spans="1:10" s="12" customFormat="1" ht="15.75">
      <c r="A26" s="230" t="s">
        <v>138</v>
      </c>
      <c r="B26" s="231" t="s">
        <v>136</v>
      </c>
      <c r="C26" s="171">
        <f>C27</f>
        <v>329000</v>
      </c>
      <c r="D26" s="171">
        <f>D27</f>
        <v>269000</v>
      </c>
      <c r="E26" s="171">
        <f>E27</f>
        <v>269000</v>
      </c>
    </row>
    <row r="27" spans="1:10" ht="53.25" customHeight="1">
      <c r="A27" s="226" t="s">
        <v>11</v>
      </c>
      <c r="B27" s="227" t="s">
        <v>392</v>
      </c>
      <c r="C27" s="140">
        <v>329000</v>
      </c>
      <c r="D27" s="140">
        <v>269000</v>
      </c>
      <c r="E27" s="140">
        <v>269000</v>
      </c>
    </row>
    <row r="28" spans="1:10" s="12" customFormat="1" ht="15.75">
      <c r="A28" s="230" t="s">
        <v>137</v>
      </c>
      <c r="B28" s="231" t="s">
        <v>139</v>
      </c>
      <c r="C28" s="171">
        <f>C29</f>
        <v>829000</v>
      </c>
      <c r="D28" s="171">
        <f>D29</f>
        <v>829000</v>
      </c>
      <c r="E28" s="171">
        <f>E29</f>
        <v>829000</v>
      </c>
    </row>
    <row r="29" spans="1:10" ht="51.75" customHeight="1">
      <c r="A29" s="226" t="s">
        <v>12</v>
      </c>
      <c r="B29" s="227" t="s">
        <v>393</v>
      </c>
      <c r="C29" s="140">
        <v>829000</v>
      </c>
      <c r="D29" s="140">
        <v>829000</v>
      </c>
      <c r="E29" s="140">
        <v>829000</v>
      </c>
    </row>
    <row r="30" spans="1:10" ht="22.5" customHeight="1">
      <c r="A30" s="228" t="s">
        <v>13</v>
      </c>
      <c r="B30" s="229" t="s">
        <v>14</v>
      </c>
      <c r="C30" s="170">
        <f>C31</f>
        <v>2000</v>
      </c>
      <c r="D30" s="170">
        <f t="shared" ref="D30:E30" si="5">D31</f>
        <v>2000</v>
      </c>
      <c r="E30" s="170">
        <f t="shared" si="5"/>
        <v>2000</v>
      </c>
    </row>
    <row r="31" spans="1:10" s="12" customFormat="1" ht="65.25" customHeight="1">
      <c r="A31" s="230" t="s">
        <v>135</v>
      </c>
      <c r="B31" s="231" t="s">
        <v>232</v>
      </c>
      <c r="C31" s="171">
        <f>C32</f>
        <v>2000</v>
      </c>
      <c r="D31" s="171">
        <f t="shared" ref="D31:E31" si="6">D32</f>
        <v>2000</v>
      </c>
      <c r="E31" s="171">
        <f t="shared" si="6"/>
        <v>2000</v>
      </c>
      <c r="H31" s="10"/>
    </row>
    <row r="32" spans="1:10" ht="114.75" customHeight="1">
      <c r="A32" s="226" t="s">
        <v>352</v>
      </c>
      <c r="B32" s="227" t="s">
        <v>394</v>
      </c>
      <c r="C32" s="140">
        <v>2000</v>
      </c>
      <c r="D32" s="140">
        <v>2000</v>
      </c>
      <c r="E32" s="140">
        <v>2000</v>
      </c>
      <c r="H32" s="10"/>
    </row>
    <row r="33" spans="1:9" ht="63.75" customHeight="1">
      <c r="A33" s="228" t="s">
        <v>15</v>
      </c>
      <c r="B33" s="229" t="s">
        <v>233</v>
      </c>
      <c r="C33" s="170">
        <f>C34</f>
        <v>225460.28</v>
      </c>
      <c r="D33" s="170">
        <f t="shared" ref="D33:E33" si="7">D34</f>
        <v>225460.28</v>
      </c>
      <c r="E33" s="170">
        <f t="shared" si="7"/>
        <v>225460.28</v>
      </c>
      <c r="G33" s="10"/>
      <c r="H33" s="10"/>
    </row>
    <row r="34" spans="1:9" s="12" customFormat="1" ht="146.25" customHeight="1">
      <c r="A34" s="228" t="s">
        <v>141</v>
      </c>
      <c r="B34" s="229" t="s">
        <v>234</v>
      </c>
      <c r="C34" s="170">
        <f>C35+C37</f>
        <v>225460.28</v>
      </c>
      <c r="D34" s="170">
        <f t="shared" ref="D34:E34" si="8">D35+D37</f>
        <v>225460.28</v>
      </c>
      <c r="E34" s="170">
        <f t="shared" si="8"/>
        <v>225460.28</v>
      </c>
      <c r="H34" s="10"/>
    </row>
    <row r="35" spans="1:9" s="46" customFormat="1" ht="126.75" customHeight="1">
      <c r="A35" s="230" t="s">
        <v>281</v>
      </c>
      <c r="B35" s="231" t="s">
        <v>282</v>
      </c>
      <c r="C35" s="171">
        <f>C36</f>
        <v>108529.88</v>
      </c>
      <c r="D35" s="171">
        <f t="shared" ref="D35:E35" si="9">D36</f>
        <v>108529.88</v>
      </c>
      <c r="E35" s="171">
        <f t="shared" si="9"/>
        <v>108529.88</v>
      </c>
    </row>
    <row r="36" spans="1:9" s="46" customFormat="1" ht="126.75" customHeight="1">
      <c r="A36" s="226" t="s">
        <v>279</v>
      </c>
      <c r="B36" s="227" t="s">
        <v>280</v>
      </c>
      <c r="C36" s="140">
        <v>108529.88</v>
      </c>
      <c r="D36" s="140">
        <v>108529.88</v>
      </c>
      <c r="E36" s="140">
        <v>108529.88</v>
      </c>
    </row>
    <row r="37" spans="1:9" s="12" customFormat="1" ht="124.5" customHeight="1">
      <c r="A37" s="230" t="s">
        <v>140</v>
      </c>
      <c r="B37" s="231" t="s">
        <v>353</v>
      </c>
      <c r="C37" s="171">
        <f>C38</f>
        <v>116930.4</v>
      </c>
      <c r="D37" s="171">
        <f>D38</f>
        <v>116930.4</v>
      </c>
      <c r="E37" s="171">
        <f>E38</f>
        <v>116930.4</v>
      </c>
    </row>
    <row r="38" spans="1:9" ht="99" customHeight="1">
      <c r="A38" s="226" t="s">
        <v>16</v>
      </c>
      <c r="B38" s="227" t="s">
        <v>395</v>
      </c>
      <c r="C38" s="140">
        <v>116930.4</v>
      </c>
      <c r="D38" s="140">
        <v>116930.4</v>
      </c>
      <c r="E38" s="140">
        <v>116930.4</v>
      </c>
    </row>
    <row r="39" spans="1:9" s="183" customFormat="1" ht="57.75" hidden="1" customHeight="1">
      <c r="A39" s="228" t="s">
        <v>342</v>
      </c>
      <c r="B39" s="229" t="s">
        <v>343</v>
      </c>
      <c r="C39" s="170">
        <f>C40</f>
        <v>0</v>
      </c>
      <c r="D39" s="170"/>
      <c r="E39" s="170"/>
    </row>
    <row r="40" spans="1:9" s="183" customFormat="1" ht="33.75" hidden="1" customHeight="1">
      <c r="A40" s="228" t="s">
        <v>344</v>
      </c>
      <c r="B40" s="229" t="s">
        <v>345</v>
      </c>
      <c r="C40" s="170">
        <f>C41</f>
        <v>0</v>
      </c>
      <c r="D40" s="170"/>
      <c r="E40" s="170"/>
    </row>
    <row r="41" spans="1:9" s="183" customFormat="1" ht="42" hidden="1" customHeight="1">
      <c r="A41" s="230" t="s">
        <v>346</v>
      </c>
      <c r="B41" s="231" t="s">
        <v>348</v>
      </c>
      <c r="C41" s="171">
        <f>C42</f>
        <v>0</v>
      </c>
      <c r="D41" s="171"/>
      <c r="E41" s="171"/>
    </row>
    <row r="42" spans="1:9" s="183" customFormat="1" ht="45.75" hidden="1" customHeight="1">
      <c r="A42" s="226" t="s">
        <v>347</v>
      </c>
      <c r="B42" s="227" t="s">
        <v>333</v>
      </c>
      <c r="C42" s="140"/>
      <c r="D42" s="140"/>
      <c r="E42" s="140"/>
    </row>
    <row r="43" spans="1:9" s="193" customFormat="1" ht="45.75" hidden="1" customHeight="1">
      <c r="A43" s="228" t="s">
        <v>356</v>
      </c>
      <c r="B43" s="229" t="s">
        <v>357</v>
      </c>
      <c r="C43" s="170">
        <f>C44</f>
        <v>0</v>
      </c>
      <c r="D43" s="170"/>
      <c r="E43" s="170"/>
    </row>
    <row r="44" spans="1:9" s="193" customFormat="1" ht="129" hidden="1" customHeight="1">
      <c r="A44" s="230" t="s">
        <v>358</v>
      </c>
      <c r="B44" s="231" t="s">
        <v>359</v>
      </c>
      <c r="C44" s="171">
        <f>C45</f>
        <v>0</v>
      </c>
      <c r="D44" s="171"/>
      <c r="E44" s="171"/>
    </row>
    <row r="45" spans="1:9" s="193" customFormat="1" ht="133.5" hidden="1" customHeight="1">
      <c r="A45" s="226" t="s">
        <v>360</v>
      </c>
      <c r="B45" s="227" t="s">
        <v>359</v>
      </c>
      <c r="C45" s="140">
        <f>C46</f>
        <v>0</v>
      </c>
      <c r="D45" s="140"/>
      <c r="E45" s="140"/>
    </row>
    <row r="46" spans="1:9" s="193" customFormat="1" ht="135" hidden="1" customHeight="1">
      <c r="A46" s="226" t="s">
        <v>361</v>
      </c>
      <c r="B46" s="227" t="s">
        <v>362</v>
      </c>
      <c r="C46" s="140">
        <f>C47</f>
        <v>0</v>
      </c>
      <c r="D46" s="140"/>
      <c r="E46" s="140"/>
    </row>
    <row r="47" spans="1:9" s="193" customFormat="1" ht="129" hidden="1" customHeight="1">
      <c r="A47" s="226" t="s">
        <v>363</v>
      </c>
      <c r="B47" s="227" t="s">
        <v>362</v>
      </c>
      <c r="C47" s="140"/>
      <c r="D47" s="140"/>
      <c r="E47" s="140"/>
    </row>
    <row r="48" spans="1:9" ht="15.75">
      <c r="A48" s="228" t="s">
        <v>17</v>
      </c>
      <c r="B48" s="229" t="s">
        <v>18</v>
      </c>
      <c r="C48" s="170">
        <f>C49</f>
        <v>16062312.030000001</v>
      </c>
      <c r="D48" s="170">
        <f t="shared" ref="D48:E48" si="10">D49</f>
        <v>8697505.5299999993</v>
      </c>
      <c r="E48" s="170">
        <f t="shared" si="10"/>
        <v>7234745.5299999993</v>
      </c>
      <c r="G48" s="10"/>
      <c r="H48" s="10"/>
      <c r="I48" s="10"/>
    </row>
    <row r="49" spans="1:8" ht="48" customHeight="1">
      <c r="A49" s="228" t="s">
        <v>19</v>
      </c>
      <c r="B49" s="229" t="s">
        <v>142</v>
      </c>
      <c r="C49" s="170">
        <f>C50+C63+C68+C60</f>
        <v>16062312.030000001</v>
      </c>
      <c r="D49" s="170">
        <f>D50+D63+D68</f>
        <v>8697505.5299999993</v>
      </c>
      <c r="E49" s="170">
        <f>E50+E63+E68</f>
        <v>7234745.5299999993</v>
      </c>
      <c r="G49" s="10"/>
      <c r="H49" s="10"/>
    </row>
    <row r="50" spans="1:8" s="12" customFormat="1" ht="32.25" customHeight="1">
      <c r="A50" s="228" t="s">
        <v>217</v>
      </c>
      <c r="B50" s="229" t="s">
        <v>235</v>
      </c>
      <c r="C50" s="170">
        <f>C53+C56+C59</f>
        <v>6666471.9800000004</v>
      </c>
      <c r="D50" s="170">
        <f t="shared" ref="D50:E50" si="11">D53+D59</f>
        <v>3506066.98</v>
      </c>
      <c r="E50" s="170">
        <f t="shared" si="11"/>
        <v>2037066.98</v>
      </c>
    </row>
    <row r="51" spans="1:8" s="12" customFormat="1" ht="32.25" customHeight="1">
      <c r="A51" s="230" t="s">
        <v>218</v>
      </c>
      <c r="B51" s="231" t="s">
        <v>143</v>
      </c>
      <c r="C51" s="171">
        <f>C52</f>
        <v>5080300</v>
      </c>
      <c r="D51" s="171">
        <f t="shared" ref="D51:E51" si="12">D52</f>
        <v>3012200</v>
      </c>
      <c r="E51" s="171">
        <f t="shared" si="12"/>
        <v>1543200</v>
      </c>
    </row>
    <row r="52" spans="1:8" s="46" customFormat="1" ht="49.5" customHeight="1">
      <c r="A52" s="230" t="s">
        <v>284</v>
      </c>
      <c r="B52" s="231" t="s">
        <v>354</v>
      </c>
      <c r="C52" s="171">
        <f>C53</f>
        <v>5080300</v>
      </c>
      <c r="D52" s="171">
        <f t="shared" ref="D52:E52" si="13">D53</f>
        <v>3012200</v>
      </c>
      <c r="E52" s="171">
        <f t="shared" si="13"/>
        <v>1543200</v>
      </c>
      <c r="H52" s="10"/>
    </row>
    <row r="53" spans="1:8" ht="45.75" customHeight="1">
      <c r="A53" s="232" t="s">
        <v>213</v>
      </c>
      <c r="B53" s="227" t="s">
        <v>396</v>
      </c>
      <c r="C53" s="140">
        <v>5080300</v>
      </c>
      <c r="D53" s="140">
        <v>3012200</v>
      </c>
      <c r="E53" s="140">
        <v>1543200</v>
      </c>
      <c r="F53" s="10"/>
      <c r="G53" s="10"/>
    </row>
    <row r="54" spans="1:8" s="275" customFormat="1" ht="45.75" customHeight="1">
      <c r="A54" s="233" t="s">
        <v>426</v>
      </c>
      <c r="B54" s="231" t="s">
        <v>427</v>
      </c>
      <c r="C54" s="171">
        <f>C55</f>
        <v>329545</v>
      </c>
      <c r="D54" s="171"/>
      <c r="E54" s="171"/>
      <c r="F54" s="10"/>
      <c r="G54" s="10"/>
    </row>
    <row r="55" spans="1:8" s="275" customFormat="1" ht="45.75" customHeight="1">
      <c r="A55" s="233" t="s">
        <v>428</v>
      </c>
      <c r="B55" s="231" t="s">
        <v>429</v>
      </c>
      <c r="C55" s="171">
        <f>C56</f>
        <v>329545</v>
      </c>
      <c r="D55" s="171"/>
      <c r="E55" s="171"/>
      <c r="F55" s="10"/>
      <c r="G55" s="10"/>
    </row>
    <row r="56" spans="1:8" s="275" customFormat="1" ht="48.75" customHeight="1">
      <c r="A56" s="232" t="s">
        <v>430</v>
      </c>
      <c r="B56" s="227" t="s">
        <v>429</v>
      </c>
      <c r="C56" s="140">
        <v>329545</v>
      </c>
      <c r="D56" s="140"/>
      <c r="E56" s="140"/>
      <c r="F56" s="10"/>
      <c r="G56" s="10"/>
    </row>
    <row r="57" spans="1:8" s="19" customFormat="1" ht="66.75" customHeight="1">
      <c r="A57" s="233" t="s">
        <v>387</v>
      </c>
      <c r="B57" s="231" t="s">
        <v>385</v>
      </c>
      <c r="C57" s="171">
        <f>C58</f>
        <v>1256626.98</v>
      </c>
      <c r="D57" s="171">
        <f t="shared" ref="D57:E57" si="14">D58</f>
        <v>493866.98</v>
      </c>
      <c r="E57" s="171">
        <f t="shared" si="14"/>
        <v>493866.98</v>
      </c>
      <c r="F57" s="10"/>
      <c r="H57" s="10"/>
    </row>
    <row r="58" spans="1:8" s="46" customFormat="1" ht="67.5" customHeight="1">
      <c r="A58" s="233" t="s">
        <v>388</v>
      </c>
      <c r="B58" s="231" t="s">
        <v>386</v>
      </c>
      <c r="C58" s="171">
        <f>C59</f>
        <v>1256626.98</v>
      </c>
      <c r="D58" s="171">
        <f t="shared" ref="D58:E58" si="15">D59</f>
        <v>493866.98</v>
      </c>
      <c r="E58" s="171">
        <f t="shared" si="15"/>
        <v>493866.98</v>
      </c>
      <c r="F58" s="10"/>
      <c r="H58" s="10"/>
    </row>
    <row r="59" spans="1:8" s="19" customFormat="1" ht="72.75" customHeight="1">
      <c r="A59" s="232" t="s">
        <v>384</v>
      </c>
      <c r="B59" s="227" t="s">
        <v>397</v>
      </c>
      <c r="C59" s="140">
        <v>1256626.98</v>
      </c>
      <c r="D59" s="140">
        <v>493866.98</v>
      </c>
      <c r="E59" s="140">
        <v>493866.98</v>
      </c>
      <c r="F59" s="10"/>
      <c r="G59" s="10"/>
      <c r="H59" s="10"/>
    </row>
    <row r="60" spans="1:8" s="12" customFormat="1" ht="48" customHeight="1">
      <c r="A60" s="234" t="s">
        <v>408</v>
      </c>
      <c r="B60" s="229" t="s">
        <v>409</v>
      </c>
      <c r="C60" s="170">
        <f>C61</f>
        <v>721310.5</v>
      </c>
      <c r="D60" s="170"/>
      <c r="E60" s="170"/>
      <c r="H60" s="10"/>
    </row>
    <row r="61" spans="1:8" s="260" customFormat="1" ht="33" customHeight="1">
      <c r="A61" s="233" t="s">
        <v>410</v>
      </c>
      <c r="B61" s="231" t="s">
        <v>411</v>
      </c>
      <c r="C61" s="171">
        <f>C62</f>
        <v>721310.5</v>
      </c>
      <c r="D61" s="171"/>
      <c r="E61" s="171"/>
      <c r="H61" s="10"/>
    </row>
    <row r="62" spans="1:8" s="273" customFormat="1" ht="33" customHeight="1">
      <c r="A62" s="232" t="s">
        <v>412</v>
      </c>
      <c r="B62" s="227" t="s">
        <v>413</v>
      </c>
      <c r="C62" s="140">
        <v>721310.5</v>
      </c>
      <c r="D62" s="140"/>
      <c r="E62" s="140"/>
      <c r="H62" s="274"/>
    </row>
    <row r="63" spans="1:8" s="12" customFormat="1" ht="64.5" customHeight="1">
      <c r="A63" s="234" t="s">
        <v>219</v>
      </c>
      <c r="B63" s="229" t="s">
        <v>144</v>
      </c>
      <c r="C63" s="170">
        <f>C64</f>
        <v>164890</v>
      </c>
      <c r="D63" s="170">
        <f t="shared" ref="D63:E63" si="16">D64</f>
        <v>179800</v>
      </c>
      <c r="E63" s="170">
        <f t="shared" si="16"/>
        <v>186040</v>
      </c>
    </row>
    <row r="64" spans="1:8" ht="69.75" customHeight="1">
      <c r="A64" s="233" t="s">
        <v>220</v>
      </c>
      <c r="B64" s="231" t="s">
        <v>355</v>
      </c>
      <c r="C64" s="171">
        <f>C67</f>
        <v>164890</v>
      </c>
      <c r="D64" s="171">
        <f t="shared" ref="D64:E64" si="17">D67</f>
        <v>179800</v>
      </c>
      <c r="E64" s="171">
        <f t="shared" si="17"/>
        <v>186040</v>
      </c>
    </row>
    <row r="65" spans="1:10" s="19" customFormat="1" ht="94.5" hidden="1" customHeight="1">
      <c r="A65" s="232" t="s">
        <v>214</v>
      </c>
      <c r="B65" s="227" t="s">
        <v>398</v>
      </c>
      <c r="C65" s="140">
        <v>164890</v>
      </c>
      <c r="D65" s="140">
        <v>179800</v>
      </c>
      <c r="E65" s="140">
        <v>186040</v>
      </c>
    </row>
    <row r="66" spans="1:10" s="19" customFormat="1" ht="94.5" hidden="1" customHeight="1">
      <c r="A66" s="233" t="s">
        <v>221</v>
      </c>
      <c r="B66" s="231" t="s">
        <v>236</v>
      </c>
      <c r="C66" s="171"/>
      <c r="D66" s="171">
        <f t="shared" ref="D66:E66" si="18">D67</f>
        <v>179800</v>
      </c>
      <c r="E66" s="171">
        <f t="shared" si="18"/>
        <v>186040</v>
      </c>
      <c r="H66" s="10"/>
    </row>
    <row r="67" spans="1:10" s="43" customFormat="1" ht="94.5">
      <c r="A67" s="232" t="s">
        <v>215</v>
      </c>
      <c r="B67" s="227" t="s">
        <v>231</v>
      </c>
      <c r="C67" s="140">
        <v>164890</v>
      </c>
      <c r="D67" s="140">
        <v>179800</v>
      </c>
      <c r="E67" s="140">
        <v>186040</v>
      </c>
      <c r="F67" s="10"/>
    </row>
    <row r="68" spans="1:10" s="41" customFormat="1" ht="53.25" customHeight="1">
      <c r="A68" s="234" t="s">
        <v>222</v>
      </c>
      <c r="B68" s="229" t="s">
        <v>196</v>
      </c>
      <c r="C68" s="170">
        <f>C69</f>
        <v>8509639.5500000007</v>
      </c>
      <c r="D68" s="170">
        <f t="shared" ref="D68:E68" si="19">D69</f>
        <v>5011638.55</v>
      </c>
      <c r="E68" s="170">
        <f t="shared" si="19"/>
        <v>5011638.55</v>
      </c>
      <c r="G68" s="10"/>
      <c r="H68" s="10"/>
    </row>
    <row r="69" spans="1:10" s="41" customFormat="1" ht="98.25" customHeight="1">
      <c r="A69" s="233" t="s">
        <v>223</v>
      </c>
      <c r="B69" s="231" t="s">
        <v>237</v>
      </c>
      <c r="C69" s="171">
        <f>C74</f>
        <v>8509639.5500000007</v>
      </c>
      <c r="D69" s="171">
        <f t="shared" ref="D69:E69" si="20">D74</f>
        <v>5011638.55</v>
      </c>
      <c r="E69" s="171">
        <f t="shared" si="20"/>
        <v>5011638.55</v>
      </c>
      <c r="G69" s="10"/>
      <c r="H69" s="10"/>
      <c r="I69" s="10"/>
      <c r="J69" s="10"/>
    </row>
    <row r="70" spans="1:10" s="197" customFormat="1" ht="42.75" hidden="1" customHeight="1">
      <c r="A70" s="232" t="s">
        <v>216</v>
      </c>
      <c r="B70" s="232" t="s">
        <v>399</v>
      </c>
      <c r="C70" s="140">
        <v>5432518.5499999998</v>
      </c>
      <c r="D70" s="140">
        <v>5011638.55</v>
      </c>
      <c r="E70" s="140">
        <v>5011638.55</v>
      </c>
      <c r="G70" s="10"/>
      <c r="H70" s="10"/>
      <c r="I70" s="10"/>
    </row>
    <row r="71" spans="1:10" s="197" customFormat="1" ht="42.75" hidden="1" customHeight="1">
      <c r="A71" s="234" t="s">
        <v>364</v>
      </c>
      <c r="B71" s="234" t="s">
        <v>365</v>
      </c>
      <c r="C71" s="170">
        <f>C72</f>
        <v>8509639.5500000007</v>
      </c>
      <c r="D71" s="170"/>
      <c r="E71" s="170"/>
      <c r="G71" s="10"/>
      <c r="H71" s="10"/>
      <c r="I71" s="10"/>
    </row>
    <row r="72" spans="1:10" s="197" customFormat="1" ht="61.5" hidden="1" customHeight="1">
      <c r="A72" s="234" t="s">
        <v>366</v>
      </c>
      <c r="B72" s="234" t="s">
        <v>367</v>
      </c>
      <c r="C72" s="170">
        <f>C73</f>
        <v>8509639.5500000007</v>
      </c>
      <c r="D72" s="170"/>
      <c r="E72" s="170"/>
      <c r="G72" s="10"/>
      <c r="H72" s="10"/>
      <c r="I72" s="10"/>
    </row>
    <row r="73" spans="1:10" s="197" customFormat="1" ht="67.5" hidden="1" customHeight="1">
      <c r="A73" s="233" t="s">
        <v>368</v>
      </c>
      <c r="B73" s="233" t="s">
        <v>369</v>
      </c>
      <c r="C73" s="171">
        <f>C74</f>
        <v>8509639.5500000007</v>
      </c>
      <c r="D73" s="171"/>
      <c r="E73" s="171"/>
      <c r="G73" s="10"/>
      <c r="H73" s="10"/>
      <c r="I73" s="10"/>
    </row>
    <row r="74" spans="1:10" ht="110.25">
      <c r="A74" s="232" t="s">
        <v>216</v>
      </c>
      <c r="B74" s="232" t="s">
        <v>414</v>
      </c>
      <c r="C74" s="140">
        <v>8509639.5500000007</v>
      </c>
      <c r="D74" s="140">
        <v>5011638.55</v>
      </c>
      <c r="E74" s="140">
        <v>5011638.55</v>
      </c>
      <c r="G74" s="10"/>
      <c r="H74" s="10"/>
      <c r="I74" s="10"/>
      <c r="J74" s="10"/>
    </row>
    <row r="75" spans="1:10" ht="15.75">
      <c r="A75" s="228" t="s">
        <v>20</v>
      </c>
      <c r="B75" s="227"/>
      <c r="C75" s="170">
        <f>C12+C48</f>
        <v>21129622.310000002</v>
      </c>
      <c r="D75" s="170">
        <f>D12+D48</f>
        <v>13799515.809999999</v>
      </c>
      <c r="E75" s="170">
        <f>E12+E48</f>
        <v>12496455.809999999</v>
      </c>
      <c r="G75" s="10"/>
      <c r="H75" s="10"/>
      <c r="I75" s="10"/>
    </row>
    <row r="76" spans="1:10">
      <c r="A76" s="260"/>
      <c r="B76" s="260"/>
      <c r="C76" s="8"/>
      <c r="D76" s="260"/>
      <c r="E76" s="260"/>
      <c r="G76" s="10"/>
      <c r="H76" s="10"/>
    </row>
    <row r="77" spans="1:10">
      <c r="A77" s="260"/>
      <c r="B77" s="260"/>
      <c r="C77" s="8"/>
      <c r="D77" s="8"/>
      <c r="E77" s="8"/>
      <c r="G77" s="10"/>
      <c r="H77" s="10"/>
    </row>
    <row r="78" spans="1:10">
      <c r="A78" s="260"/>
      <c r="B78" s="260"/>
      <c r="C78" s="260"/>
      <c r="D78" s="260"/>
      <c r="E78" s="260"/>
      <c r="G78" s="10"/>
      <c r="H78" s="10"/>
    </row>
    <row r="79" spans="1:10">
      <c r="D79" s="10"/>
      <c r="H79" s="10"/>
    </row>
    <row r="80" spans="1:10">
      <c r="D80" s="10"/>
      <c r="F80" s="10"/>
    </row>
    <row r="81" spans="1:8">
      <c r="F81" s="10"/>
      <c r="G81" s="10"/>
    </row>
    <row r="82" spans="1:8">
      <c r="D82" s="10"/>
      <c r="E82" s="10"/>
      <c r="G82" s="10"/>
      <c r="H82" s="10"/>
    </row>
    <row r="83" spans="1:8">
      <c r="H83" s="10"/>
    </row>
    <row r="89" spans="1:8">
      <c r="A89" s="8"/>
    </row>
  </sheetData>
  <mergeCells count="12">
    <mergeCell ref="C10:E10"/>
    <mergeCell ref="B10:B11"/>
    <mergeCell ref="A10:A11"/>
    <mergeCell ref="A6:E6"/>
    <mergeCell ref="A1:E1"/>
    <mergeCell ref="A3:E3"/>
    <mergeCell ref="A8:E8"/>
    <mergeCell ref="A5:E5"/>
    <mergeCell ref="A4:E4"/>
    <mergeCell ref="A2:E2"/>
    <mergeCell ref="A9:E9"/>
    <mergeCell ref="A7:E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60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A6" sqref="A6:E6"/>
    </sheetView>
  </sheetViews>
  <sheetFormatPr defaultRowHeight="15"/>
  <cols>
    <col min="1" max="1" width="28.140625" customWidth="1"/>
    <col min="2" max="2" width="48.85546875" customWidth="1"/>
    <col min="3" max="4" width="17.42578125" customWidth="1"/>
    <col min="5" max="5" width="16.85546875" customWidth="1"/>
    <col min="7" max="7" width="11.140625" bestFit="1" customWidth="1"/>
    <col min="9" max="9" width="11.5703125" customWidth="1"/>
    <col min="11" max="11" width="13.28515625" bestFit="1" customWidth="1"/>
  </cols>
  <sheetData>
    <row r="1" spans="1:6" ht="15.75">
      <c r="A1" s="283" t="s">
        <v>321</v>
      </c>
      <c r="B1" s="283"/>
      <c r="C1" s="283"/>
      <c r="D1" s="283"/>
      <c r="E1" s="283"/>
    </row>
    <row r="2" spans="1:6" ht="15.75">
      <c r="A2" s="284" t="s">
        <v>262</v>
      </c>
      <c r="B2" s="284"/>
      <c r="C2" s="284"/>
      <c r="D2" s="284"/>
      <c r="E2" s="284"/>
    </row>
    <row r="3" spans="1:6" ht="15.75">
      <c r="A3" s="284" t="s">
        <v>24</v>
      </c>
      <c r="B3" s="284"/>
      <c r="C3" s="284"/>
      <c r="D3" s="284"/>
      <c r="E3" s="284"/>
    </row>
    <row r="4" spans="1:6" ht="15.75">
      <c r="A4" s="284" t="s">
        <v>21</v>
      </c>
      <c r="B4" s="284"/>
      <c r="C4" s="284"/>
      <c r="D4" s="284"/>
      <c r="E4" s="284"/>
    </row>
    <row r="5" spans="1:6" ht="15.75">
      <c r="A5" s="284" t="s">
        <v>22</v>
      </c>
      <c r="B5" s="284"/>
      <c r="C5" s="284"/>
      <c r="D5" s="284"/>
      <c r="E5" s="284"/>
    </row>
    <row r="6" spans="1:6" ht="15.75">
      <c r="A6" s="284" t="s">
        <v>432</v>
      </c>
      <c r="B6" s="284"/>
      <c r="C6" s="284"/>
      <c r="D6" s="284"/>
      <c r="E6" s="284"/>
      <c r="F6" s="9"/>
    </row>
    <row r="7" spans="1:6" ht="15.75" customHeight="1">
      <c r="A7" s="287" t="s">
        <v>425</v>
      </c>
      <c r="B7" s="287"/>
      <c r="C7" s="287"/>
      <c r="D7" s="287"/>
      <c r="E7" s="287"/>
    </row>
    <row r="8" spans="1:6" ht="33" customHeight="1">
      <c r="A8" s="285" t="s">
        <v>374</v>
      </c>
      <c r="B8" s="285"/>
      <c r="C8" s="285"/>
      <c r="D8" s="285"/>
      <c r="E8" s="285"/>
    </row>
    <row r="9" spans="1:6">
      <c r="A9" s="291"/>
      <c r="B9" s="291"/>
      <c r="C9" s="291"/>
      <c r="D9" s="291"/>
      <c r="E9" s="291"/>
    </row>
    <row r="10" spans="1:6" ht="15.75">
      <c r="A10" s="279" t="s">
        <v>27</v>
      </c>
      <c r="B10" s="279" t="s">
        <v>28</v>
      </c>
      <c r="C10" s="288" t="s">
        <v>29</v>
      </c>
      <c r="D10" s="289"/>
      <c r="E10" s="290"/>
    </row>
    <row r="11" spans="1:6" ht="63" customHeight="1">
      <c r="A11" s="280"/>
      <c r="B11" s="280"/>
      <c r="C11" s="202" t="s">
        <v>335</v>
      </c>
      <c r="D11" s="202" t="s">
        <v>370</v>
      </c>
      <c r="E11" s="202" t="s">
        <v>383</v>
      </c>
    </row>
    <row r="12" spans="1:6" ht="31.5">
      <c r="A12" s="2" t="s">
        <v>30</v>
      </c>
      <c r="B12" s="7" t="s">
        <v>31</v>
      </c>
      <c r="C12" s="22">
        <f>C18+C14</f>
        <v>1364787.0299999975</v>
      </c>
      <c r="D12" s="22">
        <f>D18+D14</f>
        <v>215201.98000000045</v>
      </c>
      <c r="E12" s="22">
        <f>E18+E14</f>
        <v>364938.86000000127</v>
      </c>
    </row>
    <row r="13" spans="1:6" ht="31.5">
      <c r="A13" s="2" t="s">
        <v>32</v>
      </c>
      <c r="B13" s="7" t="s">
        <v>33</v>
      </c>
      <c r="C13" s="22">
        <f>C12</f>
        <v>1364787.0299999975</v>
      </c>
      <c r="D13" s="22">
        <f>D12</f>
        <v>215201.98000000045</v>
      </c>
      <c r="E13" s="22">
        <f>E12</f>
        <v>364938.86000000127</v>
      </c>
    </row>
    <row r="14" spans="1:6" ht="18" customHeight="1">
      <c r="A14" s="2" t="s">
        <v>34</v>
      </c>
      <c r="B14" s="7" t="s">
        <v>35</v>
      </c>
      <c r="C14" s="22">
        <f>-'Приложение 1'!C75</f>
        <v>-21129622.310000002</v>
      </c>
      <c r="D14" s="22">
        <f>-'Приложение 1'!D75</f>
        <v>-13799515.809999999</v>
      </c>
      <c r="E14" s="22">
        <f>-'Приложение 1'!E75</f>
        <v>-12496455.809999999</v>
      </c>
    </row>
    <row r="15" spans="1:6" ht="18" customHeight="1">
      <c r="A15" s="2" t="s">
        <v>36</v>
      </c>
      <c r="B15" s="7" t="s">
        <v>37</v>
      </c>
      <c r="C15" s="22">
        <f>C14</f>
        <v>-21129622.310000002</v>
      </c>
      <c r="D15" s="22">
        <f>D14</f>
        <v>-13799515.809999999</v>
      </c>
      <c r="E15" s="22">
        <f>E14</f>
        <v>-12496455.809999999</v>
      </c>
    </row>
    <row r="16" spans="1:6" ht="31.5">
      <c r="A16" s="2" t="s">
        <v>38</v>
      </c>
      <c r="B16" s="7" t="s">
        <v>39</v>
      </c>
      <c r="C16" s="22">
        <f>C14</f>
        <v>-21129622.310000002</v>
      </c>
      <c r="D16" s="22">
        <f>D14</f>
        <v>-13799515.809999999</v>
      </c>
      <c r="E16" s="22">
        <f>E14</f>
        <v>-12496455.809999999</v>
      </c>
    </row>
    <row r="17" spans="1:11" ht="31.5">
      <c r="A17" s="2" t="s">
        <v>40</v>
      </c>
      <c r="B17" s="7" t="s">
        <v>41</v>
      </c>
      <c r="C17" s="22">
        <f>C14</f>
        <v>-21129622.310000002</v>
      </c>
      <c r="D17" s="22">
        <f>D14</f>
        <v>-13799515.809999999</v>
      </c>
      <c r="E17" s="22">
        <f>E14</f>
        <v>-12496455.809999999</v>
      </c>
    </row>
    <row r="18" spans="1:11" ht="18" customHeight="1">
      <c r="A18" s="2" t="s">
        <v>42</v>
      </c>
      <c r="B18" s="7" t="s">
        <v>43</v>
      </c>
      <c r="C18" s="22">
        <f>Приложение3!D114</f>
        <v>22494409.34</v>
      </c>
      <c r="D18" s="22">
        <f>Приложение3!E114</f>
        <v>14014717.789999999</v>
      </c>
      <c r="E18" s="22">
        <f>Приложение3!F114</f>
        <v>12861394.67</v>
      </c>
      <c r="I18" s="10"/>
    </row>
    <row r="19" spans="1:11" ht="18" customHeight="1">
      <c r="A19" s="2" t="s">
        <v>44</v>
      </c>
      <c r="B19" s="7" t="s">
        <v>45</v>
      </c>
      <c r="C19" s="22">
        <f>C18</f>
        <v>22494409.34</v>
      </c>
      <c r="D19" s="22">
        <f>D18</f>
        <v>14014717.789999999</v>
      </c>
      <c r="E19" s="22">
        <f>E18</f>
        <v>12861394.67</v>
      </c>
    </row>
    <row r="20" spans="1:11" ht="31.5">
      <c r="A20" s="2" t="s">
        <v>46</v>
      </c>
      <c r="B20" s="7" t="s">
        <v>47</v>
      </c>
      <c r="C20" s="22">
        <f>C18</f>
        <v>22494409.34</v>
      </c>
      <c r="D20" s="22">
        <f>D18</f>
        <v>14014717.789999999</v>
      </c>
      <c r="E20" s="22">
        <f>E18</f>
        <v>12861394.67</v>
      </c>
      <c r="K20" s="10"/>
    </row>
    <row r="21" spans="1:11" ht="31.5">
      <c r="A21" s="2" t="s">
        <v>48</v>
      </c>
      <c r="B21" s="7" t="s">
        <v>49</v>
      </c>
      <c r="C21" s="22">
        <f>C18</f>
        <v>22494409.34</v>
      </c>
      <c r="D21" s="22">
        <f>D18</f>
        <v>14014717.789999999</v>
      </c>
      <c r="E21" s="22">
        <f>E18</f>
        <v>12861394.67</v>
      </c>
      <c r="G21" s="10"/>
      <c r="K21" s="10"/>
    </row>
  </sheetData>
  <mergeCells count="12">
    <mergeCell ref="A1:E1"/>
    <mergeCell ref="A2:E2"/>
    <mergeCell ref="A3:E3"/>
    <mergeCell ref="A4:E4"/>
    <mergeCell ref="A6:E6"/>
    <mergeCell ref="A10:A11"/>
    <mergeCell ref="B10:B11"/>
    <mergeCell ref="C10:E10"/>
    <mergeCell ref="A8:E8"/>
    <mergeCell ref="A5:E5"/>
    <mergeCell ref="A9:E9"/>
    <mergeCell ref="A7:E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8"/>
  <sheetViews>
    <sheetView workbookViewId="0">
      <selection activeCell="A6" sqref="A6:F6"/>
    </sheetView>
  </sheetViews>
  <sheetFormatPr defaultRowHeight="15"/>
  <cols>
    <col min="1" max="1" width="55" style="17" customWidth="1"/>
    <col min="2" max="2" width="14.7109375" style="38" customWidth="1"/>
    <col min="3" max="3" width="13.28515625" style="17" customWidth="1"/>
    <col min="4" max="6" width="18" style="17" customWidth="1"/>
    <col min="7" max="9" width="15.7109375" bestFit="1" customWidth="1"/>
    <col min="10" max="10" width="14.7109375" bestFit="1" customWidth="1"/>
  </cols>
  <sheetData>
    <row r="1" spans="1:9" ht="15.75">
      <c r="A1" s="309" t="s">
        <v>323</v>
      </c>
      <c r="B1" s="309"/>
      <c r="C1" s="309"/>
      <c r="D1" s="309"/>
      <c r="E1" s="309"/>
      <c r="F1" s="309"/>
    </row>
    <row r="2" spans="1:9" ht="15.75">
      <c r="A2" s="309" t="s">
        <v>263</v>
      </c>
      <c r="B2" s="309"/>
      <c r="C2" s="309"/>
      <c r="D2" s="309"/>
      <c r="E2" s="309"/>
      <c r="F2" s="309"/>
    </row>
    <row r="3" spans="1:9" ht="15.75">
      <c r="A3" s="309" t="s">
        <v>24</v>
      </c>
      <c r="B3" s="309"/>
      <c r="C3" s="309"/>
      <c r="D3" s="309"/>
      <c r="E3" s="309"/>
      <c r="F3" s="309"/>
    </row>
    <row r="4" spans="1:9" ht="15.75">
      <c r="A4" s="309" t="s">
        <v>21</v>
      </c>
      <c r="B4" s="309"/>
      <c r="C4" s="309"/>
      <c r="D4" s="309"/>
      <c r="E4" s="309"/>
      <c r="F4" s="309"/>
    </row>
    <row r="5" spans="1:9" ht="15.75">
      <c r="A5" s="309" t="s">
        <v>22</v>
      </c>
      <c r="B5" s="309"/>
      <c r="C5" s="309"/>
      <c r="D5" s="309"/>
      <c r="E5" s="309"/>
      <c r="F5" s="309"/>
    </row>
    <row r="6" spans="1:9" ht="15.75">
      <c r="A6" s="309" t="s">
        <v>433</v>
      </c>
      <c r="B6" s="309"/>
      <c r="C6" s="309"/>
      <c r="D6" s="309"/>
      <c r="E6" s="309"/>
      <c r="F6" s="309"/>
    </row>
    <row r="7" spans="1:9">
      <c r="A7" s="314" t="s">
        <v>425</v>
      </c>
      <c r="B7" s="314"/>
      <c r="C7" s="314"/>
      <c r="D7" s="314"/>
      <c r="E7" s="314"/>
      <c r="F7" s="314"/>
    </row>
    <row r="8" spans="1:9" ht="82.5" customHeight="1">
      <c r="A8" s="310" t="s">
        <v>375</v>
      </c>
      <c r="B8" s="310"/>
      <c r="C8" s="310"/>
      <c r="D8" s="310"/>
      <c r="E8" s="310"/>
      <c r="F8" s="310"/>
    </row>
    <row r="9" spans="1:9" ht="30.75" customHeight="1">
      <c r="A9" s="313"/>
      <c r="B9" s="313"/>
      <c r="C9" s="313"/>
      <c r="D9" s="313"/>
      <c r="E9" s="313"/>
      <c r="F9" s="313"/>
    </row>
    <row r="10" spans="1:9" ht="15" customHeight="1">
      <c r="A10" s="279" t="s">
        <v>25</v>
      </c>
      <c r="B10" s="311" t="s">
        <v>50</v>
      </c>
      <c r="C10" s="279" t="s">
        <v>51</v>
      </c>
      <c r="D10" s="276" t="s">
        <v>29</v>
      </c>
      <c r="E10" s="277"/>
      <c r="F10" s="278"/>
    </row>
    <row r="11" spans="1:9" ht="31.5" customHeight="1">
      <c r="A11" s="280"/>
      <c r="B11" s="312"/>
      <c r="C11" s="280"/>
      <c r="D11" s="202" t="s">
        <v>335</v>
      </c>
      <c r="E11" s="202" t="s">
        <v>370</v>
      </c>
      <c r="F11" s="202" t="s">
        <v>383</v>
      </c>
    </row>
    <row r="12" spans="1:9" s="12" customFormat="1" ht="33" customHeight="1">
      <c r="A12" s="59" t="s">
        <v>336</v>
      </c>
      <c r="B12" s="31" t="s">
        <v>211</v>
      </c>
      <c r="C12" s="59"/>
      <c r="D12" s="60">
        <f>D13+D39+D44+D57+D83</f>
        <v>14987444.34</v>
      </c>
      <c r="E12" s="60">
        <f>E13+E39+E44+E57</f>
        <v>10117263.789999999</v>
      </c>
      <c r="F12" s="60">
        <f>F13+F39+F44+F57</f>
        <v>8957700.6699999999</v>
      </c>
      <c r="G12" s="10"/>
    </row>
    <row r="13" spans="1:9" s="12" customFormat="1" ht="16.5" customHeight="1">
      <c r="A13" s="59" t="s">
        <v>146</v>
      </c>
      <c r="B13" s="31" t="s">
        <v>148</v>
      </c>
      <c r="C13" s="59"/>
      <c r="D13" s="60">
        <f>D14+D25+D32+D36</f>
        <v>6208817.6200000001</v>
      </c>
      <c r="E13" s="60">
        <f>E14+E25+E32+E36</f>
        <v>5081743.41</v>
      </c>
      <c r="F13" s="60">
        <f>F14+F25+F32+F36</f>
        <v>4203647.9000000004</v>
      </c>
      <c r="G13" s="10"/>
    </row>
    <row r="14" spans="1:9" s="12" customFormat="1" ht="31.5">
      <c r="A14" s="59" t="s">
        <v>147</v>
      </c>
      <c r="B14" s="31" t="s">
        <v>149</v>
      </c>
      <c r="C14" s="32"/>
      <c r="D14" s="33">
        <f>D15+D18+D19+D21+D23</f>
        <v>5298773.62</v>
      </c>
      <c r="E14" s="33">
        <f t="shared" ref="E14:F14" si="0">E15+E17+E19+E21+E23</f>
        <v>4702297.96</v>
      </c>
      <c r="F14" s="33">
        <f t="shared" si="0"/>
        <v>3838603.9</v>
      </c>
    </row>
    <row r="15" spans="1:9" ht="31.5">
      <c r="A15" s="47" t="s">
        <v>53</v>
      </c>
      <c r="B15" s="292" t="s">
        <v>114</v>
      </c>
      <c r="C15" s="302">
        <v>100</v>
      </c>
      <c r="D15" s="296">
        <f>'Приложение 4'!G14</f>
        <v>1150292.78</v>
      </c>
      <c r="E15" s="295">
        <f>'Приложение 6 '!G15:G16</f>
        <v>1003845.12</v>
      </c>
      <c r="F15" s="295">
        <f>'Приложение 6 '!H15:H16</f>
        <v>1003845.12</v>
      </c>
    </row>
    <row r="16" spans="1:9" ht="63.75" customHeight="1">
      <c r="A16" s="61" t="s">
        <v>54</v>
      </c>
      <c r="B16" s="292"/>
      <c r="C16" s="302"/>
      <c r="D16" s="297"/>
      <c r="E16" s="295"/>
      <c r="F16" s="295"/>
      <c r="H16" s="10"/>
      <c r="I16" s="10"/>
    </row>
    <row r="17" spans="1:9" s="46" customFormat="1" ht="48.75" hidden="1" customHeight="1">
      <c r="A17" s="72" t="s">
        <v>230</v>
      </c>
      <c r="B17" s="77" t="s">
        <v>114</v>
      </c>
      <c r="C17" s="78">
        <v>800</v>
      </c>
      <c r="D17" s="76"/>
      <c r="E17" s="76"/>
      <c r="F17" s="76"/>
      <c r="H17" s="10"/>
    </row>
    <row r="18" spans="1:9" s="261" customFormat="1" ht="48.75" customHeight="1">
      <c r="A18" s="72" t="s">
        <v>415</v>
      </c>
      <c r="B18" s="262" t="s">
        <v>114</v>
      </c>
      <c r="C18" s="265">
        <v>800</v>
      </c>
      <c r="D18" s="263">
        <v>28</v>
      </c>
      <c r="E18" s="263"/>
      <c r="F18" s="263"/>
      <c r="H18" s="10"/>
    </row>
    <row r="19" spans="1:9" ht="31.5">
      <c r="A19" s="47" t="s">
        <v>55</v>
      </c>
      <c r="B19" s="292" t="s">
        <v>115</v>
      </c>
      <c r="C19" s="302">
        <v>100</v>
      </c>
      <c r="D19" s="295">
        <f>SUM('Приложение 4'!G19)</f>
        <v>3489452.84</v>
      </c>
      <c r="E19" s="295">
        <v>3489452.84</v>
      </c>
      <c r="F19" s="295">
        <v>2525758.7799999998</v>
      </c>
    </row>
    <row r="20" spans="1:9" ht="63.75" customHeight="1">
      <c r="A20" s="61" t="s">
        <v>54</v>
      </c>
      <c r="B20" s="292"/>
      <c r="C20" s="302"/>
      <c r="D20" s="295"/>
      <c r="E20" s="295"/>
      <c r="F20" s="295"/>
    </row>
    <row r="21" spans="1:9" ht="31.5">
      <c r="A21" s="47" t="s">
        <v>55</v>
      </c>
      <c r="B21" s="292" t="s">
        <v>115</v>
      </c>
      <c r="C21" s="302">
        <v>200</v>
      </c>
      <c r="D21" s="295">
        <f>SUM('Приложение 4'!G21)</f>
        <v>650000</v>
      </c>
      <c r="E21" s="295">
        <v>200000</v>
      </c>
      <c r="F21" s="295">
        <v>300000</v>
      </c>
    </row>
    <row r="22" spans="1:9" ht="37.5" customHeight="1">
      <c r="A22" s="61" t="s">
        <v>238</v>
      </c>
      <c r="B22" s="292"/>
      <c r="C22" s="302"/>
      <c r="D22" s="295"/>
      <c r="E22" s="295"/>
      <c r="F22" s="295"/>
      <c r="H22" s="10"/>
    </row>
    <row r="23" spans="1:9" ht="31.5">
      <c r="A23" s="47" t="s">
        <v>55</v>
      </c>
      <c r="B23" s="292" t="s">
        <v>115</v>
      </c>
      <c r="C23" s="302">
        <v>800</v>
      </c>
      <c r="D23" s="295">
        <f>SUM('Приложение 4'!G23:G24)</f>
        <v>9000</v>
      </c>
      <c r="E23" s="295">
        <v>9000</v>
      </c>
      <c r="F23" s="295">
        <v>9000</v>
      </c>
    </row>
    <row r="24" spans="1:9" ht="15.75">
      <c r="A24" s="61" t="s">
        <v>57</v>
      </c>
      <c r="B24" s="292"/>
      <c r="C24" s="302"/>
      <c r="D24" s="295"/>
      <c r="E24" s="295"/>
      <c r="F24" s="295"/>
      <c r="H24" s="10"/>
    </row>
    <row r="25" spans="1:9" s="12" customFormat="1" ht="31.5">
      <c r="A25" s="62" t="s">
        <v>145</v>
      </c>
      <c r="B25" s="31" t="s">
        <v>151</v>
      </c>
      <c r="C25" s="32"/>
      <c r="D25" s="63">
        <f>D26+D28+D30</f>
        <v>665044</v>
      </c>
      <c r="E25" s="63">
        <f t="shared" ref="E25" si="1">E26+E28+E30</f>
        <v>115044</v>
      </c>
      <c r="F25" s="33">
        <f>F26+F28+F30</f>
        <v>115044</v>
      </c>
      <c r="I25" s="10"/>
    </row>
    <row r="26" spans="1:9" s="12" customFormat="1" ht="31.5">
      <c r="A26" s="47" t="s">
        <v>101</v>
      </c>
      <c r="B26" s="292" t="s">
        <v>121</v>
      </c>
      <c r="C26" s="302">
        <v>800</v>
      </c>
      <c r="D26" s="295">
        <f>SUM('Приложение 4'!G38)</f>
        <v>4044</v>
      </c>
      <c r="E26" s="295">
        <f>'Приложение 6 '!G34</f>
        <v>4044</v>
      </c>
      <c r="F26" s="295">
        <f>'Приложение 6 '!H34</f>
        <v>4044</v>
      </c>
    </row>
    <row r="27" spans="1:9" s="12" customFormat="1" ht="31.5">
      <c r="A27" s="61" t="s">
        <v>56</v>
      </c>
      <c r="B27" s="292"/>
      <c r="C27" s="302"/>
      <c r="D27" s="295"/>
      <c r="E27" s="295"/>
      <c r="F27" s="295"/>
    </row>
    <row r="28" spans="1:9" s="12" customFormat="1" ht="31.5">
      <c r="A28" s="47" t="s">
        <v>102</v>
      </c>
      <c r="B28" s="292" t="s">
        <v>122</v>
      </c>
      <c r="C28" s="302">
        <v>200</v>
      </c>
      <c r="D28" s="296">
        <f>SUM('Приложение 4'!G40)</f>
        <v>650000</v>
      </c>
      <c r="E28" s="295">
        <f>'Приложение 6 '!G36</f>
        <v>100000</v>
      </c>
      <c r="F28" s="295">
        <f>'Приложение 6 '!H36</f>
        <v>100000</v>
      </c>
    </row>
    <row r="29" spans="1:9" s="12" customFormat="1" ht="31.5">
      <c r="A29" s="61" t="s">
        <v>239</v>
      </c>
      <c r="B29" s="292"/>
      <c r="C29" s="302"/>
      <c r="D29" s="297"/>
      <c r="E29" s="295"/>
      <c r="F29" s="295"/>
    </row>
    <row r="30" spans="1:9" s="12" customFormat="1" ht="31.5">
      <c r="A30" s="47" t="s">
        <v>109</v>
      </c>
      <c r="B30" s="298" t="s">
        <v>123</v>
      </c>
      <c r="C30" s="300">
        <v>200</v>
      </c>
      <c r="D30" s="296">
        <f>SUM('Приложение 4'!G42)</f>
        <v>11000</v>
      </c>
      <c r="E30" s="296">
        <f>'Приложение 6 '!G38</f>
        <v>11000</v>
      </c>
      <c r="F30" s="296">
        <f>'Приложение 6 '!H38</f>
        <v>11000</v>
      </c>
    </row>
    <row r="31" spans="1:9" s="12" customFormat="1" ht="31.5">
      <c r="A31" s="61" t="s">
        <v>239</v>
      </c>
      <c r="B31" s="299"/>
      <c r="C31" s="301"/>
      <c r="D31" s="297"/>
      <c r="E31" s="297"/>
      <c r="F31" s="297"/>
    </row>
    <row r="32" spans="1:9" s="12" customFormat="1" ht="47.25">
      <c r="A32" s="64" t="s">
        <v>286</v>
      </c>
      <c r="B32" s="31" t="s">
        <v>150</v>
      </c>
      <c r="C32" s="32"/>
      <c r="D32" s="63">
        <f>D33</f>
        <v>0</v>
      </c>
      <c r="E32" s="33">
        <f>SUM(E33)</f>
        <v>14401.45</v>
      </c>
      <c r="F32" s="33">
        <f>SUM(F33)</f>
        <v>0</v>
      </c>
    </row>
    <row r="33" spans="1:7" ht="64.5" customHeight="1">
      <c r="A33" s="317" t="s">
        <v>285</v>
      </c>
      <c r="B33" s="298" t="s">
        <v>120</v>
      </c>
      <c r="C33" s="300">
        <v>500</v>
      </c>
      <c r="D33" s="296">
        <f>'Приложение 4'!G32</f>
        <v>0</v>
      </c>
      <c r="E33" s="306">
        <f>'Приложение 6 '!G30</f>
        <v>14401.45</v>
      </c>
      <c r="F33" s="296">
        <f>'Приложение 6 '!H30</f>
        <v>0</v>
      </c>
    </row>
    <row r="34" spans="1:7" ht="0.75" hidden="1" customHeight="1">
      <c r="A34" s="318"/>
      <c r="B34" s="303"/>
      <c r="C34" s="304"/>
      <c r="D34" s="305"/>
      <c r="E34" s="307"/>
      <c r="F34" s="305"/>
    </row>
    <row r="35" spans="1:7" s="46" customFormat="1" ht="21.75" customHeight="1">
      <c r="A35" s="319"/>
      <c r="B35" s="299"/>
      <c r="C35" s="301"/>
      <c r="D35" s="297"/>
      <c r="E35" s="308"/>
      <c r="F35" s="297"/>
    </row>
    <row r="36" spans="1:7" ht="47.25">
      <c r="A36" s="59" t="s">
        <v>159</v>
      </c>
      <c r="B36" s="65" t="s">
        <v>160</v>
      </c>
      <c r="C36" s="66"/>
      <c r="D36" s="67">
        <f>D37</f>
        <v>245000</v>
      </c>
      <c r="E36" s="67">
        <f t="shared" ref="E36:F36" si="2">SUM(E37)</f>
        <v>250000</v>
      </c>
      <c r="F36" s="67">
        <f t="shared" si="2"/>
        <v>250000</v>
      </c>
    </row>
    <row r="37" spans="1:7" ht="31.5">
      <c r="A37" s="47" t="s">
        <v>65</v>
      </c>
      <c r="B37" s="292" t="s">
        <v>124</v>
      </c>
      <c r="C37" s="302">
        <v>300</v>
      </c>
      <c r="D37" s="295">
        <f>SUM('Приложение 4'!G95:G96)</f>
        <v>245000</v>
      </c>
      <c r="E37" s="295">
        <f>'Приложение 6 '!G72</f>
        <v>250000</v>
      </c>
      <c r="F37" s="295">
        <f>'Приложение 6 '!H72</f>
        <v>250000</v>
      </c>
    </row>
    <row r="38" spans="1:7" ht="16.5" customHeight="1">
      <c r="A38" s="61" t="s">
        <v>66</v>
      </c>
      <c r="B38" s="292"/>
      <c r="C38" s="302"/>
      <c r="D38" s="295"/>
      <c r="E38" s="295"/>
      <c r="F38" s="295"/>
    </row>
    <row r="39" spans="1:7" s="11" customFormat="1" ht="18" customHeight="1">
      <c r="A39" s="59" t="s">
        <v>112</v>
      </c>
      <c r="B39" s="31" t="s">
        <v>162</v>
      </c>
      <c r="C39" s="59"/>
      <c r="D39" s="60">
        <f t="shared" ref="D39:F40" si="3">SUM(D40)</f>
        <v>400000</v>
      </c>
      <c r="E39" s="60">
        <f t="shared" si="3"/>
        <v>10000</v>
      </c>
      <c r="F39" s="60">
        <f t="shared" si="3"/>
        <v>10000</v>
      </c>
      <c r="G39" s="55"/>
    </row>
    <row r="40" spans="1:7" s="11" customFormat="1" ht="31.5">
      <c r="A40" s="59" t="s">
        <v>161</v>
      </c>
      <c r="B40" s="31" t="s">
        <v>163</v>
      </c>
      <c r="C40" s="59"/>
      <c r="D40" s="60">
        <f>D41</f>
        <v>400000</v>
      </c>
      <c r="E40" s="60">
        <f t="shared" si="3"/>
        <v>10000</v>
      </c>
      <c r="F40" s="60">
        <f t="shared" si="3"/>
        <v>10000</v>
      </c>
    </row>
    <row r="41" spans="1:7" ht="31.5" customHeight="1">
      <c r="A41" s="47" t="s">
        <v>61</v>
      </c>
      <c r="B41" s="292" t="s">
        <v>116</v>
      </c>
      <c r="C41" s="302">
        <v>200</v>
      </c>
      <c r="D41" s="295">
        <f>'Приложение 4'!G53</f>
        <v>400000</v>
      </c>
      <c r="E41" s="295">
        <f>'Приложение 6 '!G47</f>
        <v>10000</v>
      </c>
      <c r="F41" s="295">
        <f>'Приложение 6 '!H47</f>
        <v>10000</v>
      </c>
    </row>
    <row r="42" spans="1:7" ht="39.75" customHeight="1">
      <c r="A42" s="61" t="s">
        <v>239</v>
      </c>
      <c r="B42" s="292"/>
      <c r="C42" s="302"/>
      <c r="D42" s="295"/>
      <c r="E42" s="295"/>
      <c r="F42" s="295"/>
    </row>
    <row r="43" spans="1:7" s="46" customFormat="1" ht="66" hidden="1" customHeight="1">
      <c r="A43" s="61" t="s">
        <v>278</v>
      </c>
      <c r="B43" s="117" t="s">
        <v>116</v>
      </c>
      <c r="C43" s="119">
        <v>400</v>
      </c>
      <c r="D43" s="118">
        <f>'Приложение 4'!G55</f>
        <v>0</v>
      </c>
      <c r="E43" s="118"/>
      <c r="F43" s="118"/>
    </row>
    <row r="44" spans="1:7" s="15" customFormat="1" ht="15.75">
      <c r="A44" s="59" t="s">
        <v>164</v>
      </c>
      <c r="B44" s="31" t="s">
        <v>165</v>
      </c>
      <c r="C44" s="32"/>
      <c r="D44" s="68">
        <f>D45+D48+D55</f>
        <v>1763332.02</v>
      </c>
      <c r="E44" s="68">
        <f t="shared" ref="E44:F44" si="4">E45+E48</f>
        <v>113988.13</v>
      </c>
      <c r="F44" s="68">
        <f t="shared" si="4"/>
        <v>110000</v>
      </c>
      <c r="G44" s="75"/>
    </row>
    <row r="45" spans="1:7" s="14" customFormat="1" ht="31.5">
      <c r="A45" s="59" t="s">
        <v>166</v>
      </c>
      <c r="B45" s="31" t="s">
        <v>167</v>
      </c>
      <c r="C45" s="32"/>
      <c r="D45" s="68">
        <f>D46</f>
        <v>401000</v>
      </c>
      <c r="E45" s="68">
        <f t="shared" ref="E45:F45" si="5">E46</f>
        <v>103988.13</v>
      </c>
      <c r="F45" s="68">
        <f t="shared" si="5"/>
        <v>100000</v>
      </c>
    </row>
    <row r="46" spans="1:7" ht="33" customHeight="1">
      <c r="A46" s="47" t="s">
        <v>63</v>
      </c>
      <c r="B46" s="292" t="s">
        <v>117</v>
      </c>
      <c r="C46" s="302">
        <v>200</v>
      </c>
      <c r="D46" s="295">
        <f>'Приложение 4'!G83</f>
        <v>401000</v>
      </c>
      <c r="E46" s="295">
        <f>'Приложение 6 '!G64</f>
        <v>103988.13</v>
      </c>
      <c r="F46" s="295">
        <f>'Приложение 6 '!H64</f>
        <v>100000</v>
      </c>
    </row>
    <row r="47" spans="1:7" ht="31.5">
      <c r="A47" s="61" t="s">
        <v>239</v>
      </c>
      <c r="B47" s="292"/>
      <c r="C47" s="302"/>
      <c r="D47" s="295"/>
      <c r="E47" s="295"/>
      <c r="F47" s="295"/>
    </row>
    <row r="48" spans="1:7" s="14" customFormat="1" ht="32.25" customHeight="1">
      <c r="A48" s="59" t="s">
        <v>168</v>
      </c>
      <c r="B48" s="31" t="s">
        <v>169</v>
      </c>
      <c r="C48" s="32"/>
      <c r="D48" s="68">
        <f>D49+D54</f>
        <v>770202.02</v>
      </c>
      <c r="E48" s="68">
        <f t="shared" ref="E48:F48" si="6">SUM(E49)</f>
        <v>10000</v>
      </c>
      <c r="F48" s="68">
        <f t="shared" si="6"/>
        <v>10000</v>
      </c>
    </row>
    <row r="49" spans="1:6" ht="31.5">
      <c r="A49" s="47" t="s">
        <v>106</v>
      </c>
      <c r="B49" s="292" t="s">
        <v>118</v>
      </c>
      <c r="C49" s="302">
        <v>200</v>
      </c>
      <c r="D49" s="295">
        <f>'Приложение 4'!G85</f>
        <v>550000</v>
      </c>
      <c r="E49" s="295">
        <f>'Приложение 6 '!G66</f>
        <v>10000</v>
      </c>
      <c r="F49" s="295">
        <f>'Приложение 6 '!H66</f>
        <v>10000</v>
      </c>
    </row>
    <row r="50" spans="1:6" ht="31.5">
      <c r="A50" s="61" t="s">
        <v>239</v>
      </c>
      <c r="B50" s="292"/>
      <c r="C50" s="302"/>
      <c r="D50" s="295"/>
      <c r="E50" s="295"/>
      <c r="F50" s="295"/>
    </row>
    <row r="51" spans="1:6" s="46" customFormat="1" ht="66.75" hidden="1" customHeight="1">
      <c r="A51" s="61" t="s">
        <v>271</v>
      </c>
      <c r="B51" s="112" t="s">
        <v>272</v>
      </c>
      <c r="C51" s="116">
        <v>200</v>
      </c>
      <c r="D51" s="111"/>
      <c r="E51" s="111"/>
      <c r="F51" s="111"/>
    </row>
    <row r="52" spans="1:6" s="172" customFormat="1" ht="64.5" hidden="1" customHeight="1">
      <c r="A52" s="62" t="s">
        <v>371</v>
      </c>
      <c r="B52" s="31" t="s">
        <v>337</v>
      </c>
      <c r="C52" s="32"/>
      <c r="D52" s="33">
        <f>D53</f>
        <v>0</v>
      </c>
      <c r="E52" s="33"/>
      <c r="F52" s="33"/>
    </row>
    <row r="53" spans="1:6" s="172" customFormat="1" ht="108.75" hidden="1" customHeight="1">
      <c r="A53" s="61" t="s">
        <v>372</v>
      </c>
      <c r="B53" s="173" t="s">
        <v>337</v>
      </c>
      <c r="C53" s="175">
        <v>200</v>
      </c>
      <c r="D53" s="174">
        <f>'Приложение 4'!G87</f>
        <v>0</v>
      </c>
      <c r="E53" s="174"/>
      <c r="F53" s="174"/>
    </row>
    <row r="54" spans="1:6" s="261" customFormat="1" ht="55.5" customHeight="1">
      <c r="A54" s="61" t="s">
        <v>416</v>
      </c>
      <c r="B54" s="262" t="s">
        <v>417</v>
      </c>
      <c r="C54" s="265">
        <v>200</v>
      </c>
      <c r="D54" s="263">
        <f>'Приложение 4'!G91</f>
        <v>220202.02</v>
      </c>
      <c r="E54" s="263"/>
      <c r="F54" s="263"/>
    </row>
    <row r="55" spans="1:6" s="261" customFormat="1" ht="82.5" customHeight="1">
      <c r="A55" s="62" t="s">
        <v>423</v>
      </c>
      <c r="B55" s="31" t="s">
        <v>419</v>
      </c>
      <c r="C55" s="32"/>
      <c r="D55" s="33">
        <f>D56</f>
        <v>592130</v>
      </c>
      <c r="E55" s="33"/>
      <c r="F55" s="33"/>
    </row>
    <row r="56" spans="1:6" s="261" customFormat="1" ht="147.75" customHeight="1">
      <c r="A56" s="61" t="s">
        <v>424</v>
      </c>
      <c r="B56" s="262" t="s">
        <v>419</v>
      </c>
      <c r="C56" s="265">
        <v>200</v>
      </c>
      <c r="D56" s="263">
        <v>592130</v>
      </c>
      <c r="E56" s="263"/>
      <c r="F56" s="263"/>
    </row>
    <row r="57" spans="1:6" s="13" customFormat="1" ht="31.5">
      <c r="A57" s="69" t="s">
        <v>113</v>
      </c>
      <c r="B57" s="70" t="s">
        <v>170</v>
      </c>
      <c r="C57" s="69"/>
      <c r="D57" s="71">
        <f>D58+D61++D68+D71</f>
        <v>6344414.7000000002</v>
      </c>
      <c r="E57" s="71">
        <f>E58+E61++E68+E71</f>
        <v>4911532.25</v>
      </c>
      <c r="F57" s="71">
        <f>F58+F61++F68+F71</f>
        <v>4634052.7699999996</v>
      </c>
    </row>
    <row r="58" spans="1:6" s="12" customFormat="1" ht="31.5">
      <c r="A58" s="59" t="s">
        <v>171</v>
      </c>
      <c r="B58" s="31" t="s">
        <v>172</v>
      </c>
      <c r="C58" s="32"/>
      <c r="D58" s="33">
        <f>SUM(D59)</f>
        <v>3000</v>
      </c>
      <c r="E58" s="33">
        <f>SUM(E59)</f>
        <v>3000</v>
      </c>
      <c r="F58" s="33">
        <f>SUM(F59)</f>
        <v>3000</v>
      </c>
    </row>
    <row r="59" spans="1:6" ht="38.25" customHeight="1">
      <c r="A59" s="47" t="s">
        <v>107</v>
      </c>
      <c r="B59" s="292" t="s">
        <v>119</v>
      </c>
      <c r="C59" s="302">
        <v>200</v>
      </c>
      <c r="D59" s="295">
        <f>SUM('Приложение 4'!G100:G101)</f>
        <v>3000</v>
      </c>
      <c r="E59" s="295">
        <f>'Приложение 6 '!G77</f>
        <v>3000</v>
      </c>
      <c r="F59" s="295">
        <f>'Приложение 6 '!H77</f>
        <v>3000</v>
      </c>
    </row>
    <row r="60" spans="1:6" ht="31.5">
      <c r="A60" s="61" t="s">
        <v>239</v>
      </c>
      <c r="B60" s="292"/>
      <c r="C60" s="302"/>
      <c r="D60" s="295"/>
      <c r="E60" s="295"/>
      <c r="F60" s="295"/>
    </row>
    <row r="61" spans="1:6" s="12" customFormat="1" ht="32.25" customHeight="1">
      <c r="A61" s="59" t="s">
        <v>173</v>
      </c>
      <c r="B61" s="31" t="s">
        <v>174</v>
      </c>
      <c r="C61" s="32"/>
      <c r="D61" s="33">
        <f>D62+D64+D66</f>
        <v>5050010.1500000004</v>
      </c>
      <c r="E61" s="33">
        <f>E62+E64+E66</f>
        <v>3617127.7</v>
      </c>
      <c r="F61" s="33">
        <f>F62+F64+F66</f>
        <v>3339648.2199999997</v>
      </c>
    </row>
    <row r="62" spans="1:6" ht="31.5">
      <c r="A62" s="47" t="s">
        <v>70</v>
      </c>
      <c r="B62" s="292" t="s">
        <v>125</v>
      </c>
      <c r="C62" s="302">
        <v>100</v>
      </c>
      <c r="D62" s="295">
        <f>SUM('Приложение 4'!G105:G106)</f>
        <v>3228841.67</v>
      </c>
      <c r="E62" s="295">
        <f>'Приложение 6 '!G82</f>
        <v>3228841.67</v>
      </c>
      <c r="F62" s="296">
        <f>'Приложение 6 '!H82</f>
        <v>3228841.67</v>
      </c>
    </row>
    <row r="63" spans="1:6" ht="62.25" customHeight="1">
      <c r="A63" s="61" t="s">
        <v>54</v>
      </c>
      <c r="B63" s="292"/>
      <c r="C63" s="302"/>
      <c r="D63" s="295"/>
      <c r="E63" s="295"/>
      <c r="F63" s="297"/>
    </row>
    <row r="64" spans="1:6" ht="31.5">
      <c r="A64" s="47" t="s">
        <v>70</v>
      </c>
      <c r="B64" s="292" t="s">
        <v>125</v>
      </c>
      <c r="C64" s="302">
        <v>200</v>
      </c>
      <c r="D64" s="295">
        <f>SUM('Приложение 4'!G107:G108)</f>
        <v>1781168.48</v>
      </c>
      <c r="E64" s="295">
        <f>'Приложение 6 '!G84</f>
        <v>378286.03</v>
      </c>
      <c r="F64" s="295">
        <f>'Приложение 6 '!H84</f>
        <v>100806.55</v>
      </c>
    </row>
    <row r="65" spans="1:9" ht="31.5">
      <c r="A65" s="61" t="s">
        <v>239</v>
      </c>
      <c r="B65" s="292"/>
      <c r="C65" s="302"/>
      <c r="D65" s="295"/>
      <c r="E65" s="295"/>
      <c r="F65" s="295"/>
      <c r="H65" s="10"/>
    </row>
    <row r="66" spans="1:9" ht="31.5">
      <c r="A66" s="47" t="s">
        <v>70</v>
      </c>
      <c r="B66" s="292" t="s">
        <v>125</v>
      </c>
      <c r="C66" s="302">
        <v>800</v>
      </c>
      <c r="D66" s="295">
        <f>SUM('Приложение 4'!G109:G110)</f>
        <v>40000</v>
      </c>
      <c r="E66" s="295">
        <f>'Приложение 6 '!G86</f>
        <v>10000</v>
      </c>
      <c r="F66" s="295">
        <f>'Приложение 6 '!H86</f>
        <v>10000</v>
      </c>
    </row>
    <row r="67" spans="1:9" ht="15.75">
      <c r="A67" s="61" t="s">
        <v>57</v>
      </c>
      <c r="B67" s="292"/>
      <c r="C67" s="302"/>
      <c r="D67" s="295"/>
      <c r="E67" s="295"/>
      <c r="F67" s="295"/>
    </row>
    <row r="68" spans="1:9" s="12" customFormat="1" ht="30" customHeight="1">
      <c r="A68" s="59" t="s">
        <v>175</v>
      </c>
      <c r="B68" s="31" t="s">
        <v>176</v>
      </c>
      <c r="C68" s="32"/>
      <c r="D68" s="33">
        <f>SUM(D69)</f>
        <v>3000</v>
      </c>
      <c r="E68" s="33">
        <f>SUM(E69)</f>
        <v>3000</v>
      </c>
      <c r="F68" s="33">
        <f>SUM(F69)</f>
        <v>3000</v>
      </c>
    </row>
    <row r="69" spans="1:9" ht="32.25" customHeight="1">
      <c r="A69" s="47" t="s">
        <v>108</v>
      </c>
      <c r="B69" s="292" t="s">
        <v>128</v>
      </c>
      <c r="C69" s="302">
        <v>200</v>
      </c>
      <c r="D69" s="295">
        <f>SUM('Приложение 4'!G126:G127)</f>
        <v>3000</v>
      </c>
      <c r="E69" s="295">
        <f>'Приложение 6 '!G95</f>
        <v>3000</v>
      </c>
      <c r="F69" s="295">
        <f>'Приложение 6 '!H95</f>
        <v>3000</v>
      </c>
    </row>
    <row r="70" spans="1:9" ht="31.5">
      <c r="A70" s="61" t="s">
        <v>239</v>
      </c>
      <c r="B70" s="292"/>
      <c r="C70" s="302"/>
      <c r="D70" s="295"/>
      <c r="E70" s="295"/>
      <c r="F70" s="295"/>
    </row>
    <row r="71" spans="1:9" s="12" customFormat="1" ht="31.5" customHeight="1">
      <c r="A71" s="59" t="s">
        <v>177</v>
      </c>
      <c r="B71" s="31" t="s">
        <v>178</v>
      </c>
      <c r="C71" s="32"/>
      <c r="D71" s="33">
        <f>D72+D74+D76+D78</f>
        <v>1288404.55</v>
      </c>
      <c r="E71" s="33">
        <f t="shared" ref="E71:F71" si="7">E72+E74+E76+E78</f>
        <v>1288404.55</v>
      </c>
      <c r="F71" s="33">
        <f t="shared" si="7"/>
        <v>1288404.55</v>
      </c>
      <c r="G71" s="10"/>
    </row>
    <row r="72" spans="1:9" s="48" customFormat="1" ht="32.25" hidden="1" customHeight="1">
      <c r="A72" s="47" t="s">
        <v>197</v>
      </c>
      <c r="B72" s="298" t="s">
        <v>198</v>
      </c>
      <c r="C72" s="300">
        <v>100</v>
      </c>
      <c r="D72" s="296">
        <f>SUM('Приложение 4'!G116:G117)</f>
        <v>0</v>
      </c>
      <c r="E72" s="293">
        <v>0</v>
      </c>
      <c r="F72" s="293">
        <v>0</v>
      </c>
    </row>
    <row r="73" spans="1:9" s="48" customFormat="1" ht="32.25" hidden="1" customHeight="1">
      <c r="A73" s="61" t="s">
        <v>54</v>
      </c>
      <c r="B73" s="299"/>
      <c r="C73" s="301"/>
      <c r="D73" s="297"/>
      <c r="E73" s="294"/>
      <c r="F73" s="294"/>
    </row>
    <row r="74" spans="1:9" s="48" customFormat="1" ht="32.25" hidden="1" customHeight="1">
      <c r="A74" s="47" t="s">
        <v>199</v>
      </c>
      <c r="B74" s="298" t="s">
        <v>200</v>
      </c>
      <c r="C74" s="300">
        <v>100</v>
      </c>
      <c r="D74" s="296">
        <f>SUM('Приложение 4'!G118:G119)</f>
        <v>0</v>
      </c>
      <c r="E74" s="293">
        <v>0</v>
      </c>
      <c r="F74" s="293">
        <v>0</v>
      </c>
    </row>
    <row r="75" spans="1:9" s="48" customFormat="1" ht="32.25" hidden="1" customHeight="1">
      <c r="A75" s="61" t="s">
        <v>54</v>
      </c>
      <c r="B75" s="299"/>
      <c r="C75" s="301"/>
      <c r="D75" s="297"/>
      <c r="E75" s="294"/>
      <c r="F75" s="294"/>
      <c r="I75" s="83"/>
    </row>
    <row r="76" spans="1:9" s="16" customFormat="1" ht="33" customHeight="1">
      <c r="A76" s="47" t="s">
        <v>179</v>
      </c>
      <c r="B76" s="292" t="s">
        <v>180</v>
      </c>
      <c r="C76" s="300">
        <v>100</v>
      </c>
      <c r="D76" s="296">
        <f>SUM('Приложение 4'!G120:G121)</f>
        <v>1214404.55</v>
      </c>
      <c r="E76" s="296">
        <f>'Приложение 6 '!G89</f>
        <v>1214404.55</v>
      </c>
      <c r="F76" s="296">
        <f>'Приложение 6 '!H89</f>
        <v>1214404.55</v>
      </c>
      <c r="H76" s="83"/>
    </row>
    <row r="77" spans="1:9" s="16" customFormat="1" ht="63.75" customHeight="1">
      <c r="A77" s="61" t="s">
        <v>54</v>
      </c>
      <c r="B77" s="292"/>
      <c r="C77" s="301"/>
      <c r="D77" s="297"/>
      <c r="E77" s="297"/>
      <c r="F77" s="297"/>
    </row>
    <row r="78" spans="1:9" s="12" customFormat="1" ht="33" customHeight="1">
      <c r="A78" s="47" t="s">
        <v>179</v>
      </c>
      <c r="B78" s="292" t="s">
        <v>180</v>
      </c>
      <c r="C78" s="302">
        <v>200</v>
      </c>
      <c r="D78" s="295">
        <f>SUM('Приложение 4'!G122:G123)</f>
        <v>74000</v>
      </c>
      <c r="E78" s="295">
        <f>'Приложение 6 '!G91</f>
        <v>74000</v>
      </c>
      <c r="F78" s="295">
        <f>'Приложение 6 '!H91</f>
        <v>74000</v>
      </c>
    </row>
    <row r="79" spans="1:9" s="12" customFormat="1" ht="31.5">
      <c r="A79" s="61" t="s">
        <v>239</v>
      </c>
      <c r="B79" s="292"/>
      <c r="C79" s="302"/>
      <c r="D79" s="295"/>
      <c r="E79" s="295"/>
      <c r="F79" s="295"/>
    </row>
    <row r="80" spans="1:9" s="46" customFormat="1" ht="31.5" hidden="1">
      <c r="A80" s="110" t="s">
        <v>266</v>
      </c>
      <c r="B80" s="31" t="s">
        <v>265</v>
      </c>
      <c r="C80" s="109"/>
      <c r="D80" s="33">
        <f>D81</f>
        <v>0</v>
      </c>
      <c r="E80" s="108"/>
      <c r="F80" s="108"/>
    </row>
    <row r="81" spans="1:10" s="46" customFormat="1" ht="47.25" hidden="1">
      <c r="A81" s="61" t="s">
        <v>267</v>
      </c>
      <c r="B81" s="107" t="s">
        <v>265</v>
      </c>
      <c r="C81" s="109"/>
      <c r="D81" s="108">
        <f>D82</f>
        <v>0</v>
      </c>
      <c r="E81" s="108"/>
      <c r="F81" s="108"/>
    </row>
    <row r="82" spans="1:10" s="46" customFormat="1" ht="35.25" hidden="1" customHeight="1">
      <c r="A82" s="61" t="s">
        <v>268</v>
      </c>
      <c r="B82" s="107" t="s">
        <v>265</v>
      </c>
      <c r="C82" s="109">
        <v>200</v>
      </c>
      <c r="D82" s="108">
        <f>'Приложение 4'!G65</f>
        <v>0</v>
      </c>
      <c r="E82" s="108"/>
      <c r="F82" s="108"/>
    </row>
    <row r="83" spans="1:10" s="46" customFormat="1" ht="38.25" customHeight="1">
      <c r="A83" s="258" t="s">
        <v>266</v>
      </c>
      <c r="B83" s="31" t="s">
        <v>265</v>
      </c>
      <c r="C83" s="128"/>
      <c r="D83" s="33">
        <f>D84</f>
        <v>270880</v>
      </c>
      <c r="E83" s="127"/>
      <c r="F83" s="127"/>
    </row>
    <row r="84" spans="1:10" s="46" customFormat="1" ht="48" customHeight="1">
      <c r="A84" s="258" t="s">
        <v>267</v>
      </c>
      <c r="B84" s="126" t="s">
        <v>265</v>
      </c>
      <c r="C84" s="128"/>
      <c r="D84" s="127">
        <f>D85</f>
        <v>270880</v>
      </c>
      <c r="E84" s="127"/>
      <c r="F84" s="127"/>
    </row>
    <row r="85" spans="1:10" s="46" customFormat="1" ht="63" customHeight="1">
      <c r="A85" s="245" t="s">
        <v>268</v>
      </c>
      <c r="B85" s="126" t="s">
        <v>265</v>
      </c>
      <c r="C85" s="128">
        <v>200</v>
      </c>
      <c r="D85" s="127">
        <v>270880</v>
      </c>
      <c r="E85" s="127"/>
      <c r="F85" s="127"/>
    </row>
    <row r="86" spans="1:10" s="12" customFormat="1" ht="35.25" customHeight="1">
      <c r="A86" s="62" t="s">
        <v>152</v>
      </c>
      <c r="B86" s="31" t="s">
        <v>153</v>
      </c>
      <c r="C86" s="32"/>
      <c r="D86" s="33">
        <f>SUM(D87)</f>
        <v>7506965</v>
      </c>
      <c r="E86" s="33">
        <f t="shared" ref="E86:F86" si="8">SUM(E87)</f>
        <v>3897454</v>
      </c>
      <c r="F86" s="33">
        <f t="shared" si="8"/>
        <v>3903694</v>
      </c>
      <c r="G86" s="10"/>
    </row>
    <row r="87" spans="1:10" s="12" customFormat="1" ht="38.25" customHeight="1">
      <c r="A87" s="59" t="s">
        <v>154</v>
      </c>
      <c r="B87" s="31" t="s">
        <v>155</v>
      </c>
      <c r="C87" s="32"/>
      <c r="D87" s="33">
        <f>D88+D89+D90+D93+D95+D97+D99+D101+D104+D109+D111+D112+D113</f>
        <v>7506965</v>
      </c>
      <c r="E87" s="33">
        <f t="shared" ref="E87:F87" si="9">E88+E89+E90+E93+E95+E97+E99+E101+E102+E104+E109+E112</f>
        <v>3897454</v>
      </c>
      <c r="F87" s="33">
        <f t="shared" si="9"/>
        <v>3903694</v>
      </c>
      <c r="H87" s="10"/>
    </row>
    <row r="88" spans="1:10" s="212" customFormat="1" ht="68.25" customHeight="1">
      <c r="A88" s="47" t="s">
        <v>402</v>
      </c>
      <c r="B88" s="215" t="s">
        <v>254</v>
      </c>
      <c r="C88" s="214">
        <v>800</v>
      </c>
      <c r="D88" s="213">
        <f>'Приложение 4'!G34</f>
        <v>390720</v>
      </c>
      <c r="E88" s="213"/>
      <c r="F88" s="213"/>
      <c r="H88" s="10"/>
    </row>
    <row r="89" spans="1:10" s="212" customFormat="1" ht="68.25" customHeight="1">
      <c r="A89" s="47" t="s">
        <v>274</v>
      </c>
      <c r="B89" s="215" t="s">
        <v>275</v>
      </c>
      <c r="C89" s="214">
        <v>800</v>
      </c>
      <c r="D89" s="213">
        <f>'Приложение 4'!G36</f>
        <v>1000</v>
      </c>
      <c r="E89" s="213">
        <f>'Приложение 6 '!G32</f>
        <v>1000</v>
      </c>
      <c r="F89" s="213">
        <f>'Приложение 6 '!H32</f>
        <v>1000</v>
      </c>
      <c r="H89" s="10"/>
    </row>
    <row r="90" spans="1:10" s="12" customFormat="1" ht="30" customHeight="1">
      <c r="A90" s="315" t="s">
        <v>287</v>
      </c>
      <c r="B90" s="292" t="s">
        <v>156</v>
      </c>
      <c r="C90" s="302">
        <v>100</v>
      </c>
      <c r="D90" s="295">
        <f>'Приложение 4'!G48</f>
        <v>164890</v>
      </c>
      <c r="E90" s="295">
        <f>'Приложение 6 '!G43</f>
        <v>173220</v>
      </c>
      <c r="F90" s="295">
        <f>'Приложение 6 '!H43</f>
        <v>179460</v>
      </c>
      <c r="G90" s="10"/>
    </row>
    <row r="91" spans="1:10" s="12" customFormat="1" ht="84.75" customHeight="1">
      <c r="A91" s="316"/>
      <c r="B91" s="292"/>
      <c r="C91" s="302"/>
      <c r="D91" s="295"/>
      <c r="E91" s="295"/>
      <c r="F91" s="295"/>
      <c r="J91" s="10"/>
    </row>
    <row r="92" spans="1:10" s="46" customFormat="1" ht="16.5" hidden="1" customHeight="1">
      <c r="A92" s="72" t="s">
        <v>288</v>
      </c>
      <c r="B92" s="77" t="s">
        <v>156</v>
      </c>
      <c r="C92" s="78">
        <v>200</v>
      </c>
      <c r="D92" s="76">
        <f>'Приложение 4'!G50</f>
        <v>0</v>
      </c>
      <c r="E92" s="76"/>
      <c r="F92" s="76"/>
    </row>
    <row r="93" spans="1:10" ht="51" customHeight="1">
      <c r="A93" s="315" t="s">
        <v>334</v>
      </c>
      <c r="B93" s="292" t="s">
        <v>228</v>
      </c>
      <c r="C93" s="302">
        <v>200</v>
      </c>
      <c r="D93" s="295">
        <f>'Приложение 4'!G74</f>
        <v>150000</v>
      </c>
      <c r="E93" s="295">
        <f>'Приложение 6 '!G57</f>
        <v>150000</v>
      </c>
      <c r="F93" s="295">
        <f>'Приложение 6 '!H57</f>
        <v>150000</v>
      </c>
    </row>
    <row r="94" spans="1:10" ht="18" customHeight="1">
      <c r="A94" s="316"/>
      <c r="B94" s="292"/>
      <c r="C94" s="302"/>
      <c r="D94" s="295"/>
      <c r="E94" s="295"/>
      <c r="F94" s="295"/>
    </row>
    <row r="95" spans="1:10" s="46" customFormat="1" ht="31.5">
      <c r="A95" s="47" t="s">
        <v>202</v>
      </c>
      <c r="B95" s="298" t="s">
        <v>201</v>
      </c>
      <c r="C95" s="300">
        <v>200</v>
      </c>
      <c r="D95" s="296">
        <f>'Приложение 4'!G77</f>
        <v>440000</v>
      </c>
      <c r="E95" s="296">
        <f>'Приложение 6 '!G60</f>
        <v>290000</v>
      </c>
      <c r="F95" s="296">
        <f>'Приложение 6 '!H60</f>
        <v>290000</v>
      </c>
      <c r="H95" s="10"/>
    </row>
    <row r="96" spans="1:10" s="46" customFormat="1" ht="31.5">
      <c r="A96" s="61" t="s">
        <v>239</v>
      </c>
      <c r="B96" s="299"/>
      <c r="C96" s="301"/>
      <c r="D96" s="297"/>
      <c r="E96" s="297"/>
      <c r="F96" s="297"/>
    </row>
    <row r="97" spans="1:8" s="46" customFormat="1" ht="48.75" customHeight="1">
      <c r="A97" s="72" t="s">
        <v>210</v>
      </c>
      <c r="B97" s="298" t="s">
        <v>207</v>
      </c>
      <c r="C97" s="300">
        <v>200</v>
      </c>
      <c r="D97" s="296">
        <f>SUM('Приложение 4'!G60:G61)</f>
        <v>367200</v>
      </c>
      <c r="E97" s="296">
        <f>'Приложение 6 '!G51</f>
        <v>367200</v>
      </c>
      <c r="F97" s="296">
        <f>'Приложение 6 '!H51</f>
        <v>367200</v>
      </c>
    </row>
    <row r="98" spans="1:8" s="46" customFormat="1" ht="31.5">
      <c r="A98" s="72" t="s">
        <v>239</v>
      </c>
      <c r="B98" s="299"/>
      <c r="C98" s="301"/>
      <c r="D98" s="297"/>
      <c r="E98" s="297"/>
      <c r="F98" s="297"/>
    </row>
    <row r="99" spans="1:8" s="46" customFormat="1" ht="63">
      <c r="A99" s="47" t="s">
        <v>209</v>
      </c>
      <c r="B99" s="298" t="s">
        <v>208</v>
      </c>
      <c r="C99" s="300">
        <v>200</v>
      </c>
      <c r="D99" s="296">
        <f>SUM('Приложение 4'!G62:G62)</f>
        <v>359904</v>
      </c>
      <c r="E99" s="296">
        <f>'Приложение 6 '!G53</f>
        <v>239904</v>
      </c>
      <c r="F99" s="296">
        <f>'Приложение 6 '!H53</f>
        <v>239904</v>
      </c>
      <c r="H99" s="10"/>
    </row>
    <row r="100" spans="1:8" s="46" customFormat="1" ht="31.5">
      <c r="A100" s="72" t="s">
        <v>239</v>
      </c>
      <c r="B100" s="299"/>
      <c r="C100" s="301"/>
      <c r="D100" s="297"/>
      <c r="E100" s="297"/>
      <c r="F100" s="297"/>
    </row>
    <row r="101" spans="1:8" s="46" customFormat="1" ht="78.75" customHeight="1">
      <c r="A101" s="47" t="s">
        <v>258</v>
      </c>
      <c r="B101" s="99" t="s">
        <v>256</v>
      </c>
      <c r="C101" s="100">
        <v>200</v>
      </c>
      <c r="D101" s="101">
        <f>'Приложение 4'!G64</f>
        <v>486130</v>
      </c>
      <c r="E101" s="101">
        <f>'Приложение 6 '!G55</f>
        <v>486130</v>
      </c>
      <c r="F101" s="101">
        <f>'Приложение 6 '!H55</f>
        <v>486130</v>
      </c>
    </row>
    <row r="102" spans="1:8" s="46" customFormat="1" ht="11.25" hidden="1" customHeight="1">
      <c r="A102" s="73" t="s">
        <v>226</v>
      </c>
      <c r="B102" s="298" t="s">
        <v>228</v>
      </c>
      <c r="C102" s="300">
        <v>200</v>
      </c>
      <c r="D102" s="296"/>
      <c r="E102" s="296"/>
      <c r="F102" s="296"/>
    </row>
    <row r="103" spans="1:8" s="46" customFormat="1" ht="15.75" hidden="1" customHeight="1">
      <c r="A103" s="74" t="s">
        <v>239</v>
      </c>
      <c r="B103" s="299"/>
      <c r="C103" s="301"/>
      <c r="D103" s="297"/>
      <c r="E103" s="297"/>
      <c r="F103" s="297"/>
    </row>
    <row r="104" spans="1:8" s="46" customFormat="1" ht="15.75">
      <c r="A104" s="47" t="s">
        <v>227</v>
      </c>
      <c r="B104" s="298" t="s">
        <v>229</v>
      </c>
      <c r="C104" s="300">
        <v>200</v>
      </c>
      <c r="D104" s="296">
        <f>'Приложение 4'!G88</f>
        <v>1400000</v>
      </c>
      <c r="E104" s="296">
        <f>'Приложение 6 '!G68</f>
        <v>200000</v>
      </c>
      <c r="F104" s="296">
        <f>'Приложение 6 '!H68</f>
        <v>200000</v>
      </c>
    </row>
    <row r="105" spans="1:8" s="46" customFormat="1" ht="31.5">
      <c r="A105" s="61" t="s">
        <v>239</v>
      </c>
      <c r="B105" s="299"/>
      <c r="C105" s="301"/>
      <c r="D105" s="297"/>
      <c r="E105" s="297"/>
      <c r="F105" s="297"/>
    </row>
    <row r="106" spans="1:8" s="46" customFormat="1" ht="62.25" hidden="1" customHeight="1">
      <c r="A106" s="61" t="s">
        <v>269</v>
      </c>
      <c r="B106" s="115" t="s">
        <v>270</v>
      </c>
      <c r="C106" s="114">
        <v>200</v>
      </c>
      <c r="D106" s="113"/>
      <c r="E106" s="113"/>
      <c r="F106" s="113"/>
    </row>
    <row r="107" spans="1:8" s="46" customFormat="1" ht="62.25" hidden="1" customHeight="1">
      <c r="A107" s="61" t="s">
        <v>331</v>
      </c>
      <c r="B107" s="162" t="s">
        <v>330</v>
      </c>
      <c r="C107" s="161">
        <v>200</v>
      </c>
      <c r="D107" s="160">
        <f>'Приложение 4'!G80</f>
        <v>1010000</v>
      </c>
      <c r="E107" s="160"/>
      <c r="F107" s="160"/>
    </row>
    <row r="108" spans="1:8" s="46" customFormat="1" ht="65.25" hidden="1" customHeight="1">
      <c r="A108" s="87" t="s">
        <v>334</v>
      </c>
      <c r="B108" s="167" t="s">
        <v>228</v>
      </c>
      <c r="C108" s="166">
        <v>200</v>
      </c>
      <c r="D108" s="165">
        <f>'Приложение 4'!G74</f>
        <v>150000</v>
      </c>
      <c r="E108" s="165"/>
      <c r="F108" s="165"/>
    </row>
    <row r="109" spans="1:8" s="172" customFormat="1" ht="82.5" customHeight="1">
      <c r="A109" s="87" t="s">
        <v>341</v>
      </c>
      <c r="B109" s="180" t="s">
        <v>339</v>
      </c>
      <c r="C109" s="178">
        <v>200</v>
      </c>
      <c r="D109" s="176">
        <f>'Приложение 4'!G44</f>
        <v>1617361</v>
      </c>
      <c r="E109" s="176">
        <f>'Приложение 6 '!G40</f>
        <v>1540000</v>
      </c>
      <c r="F109" s="176">
        <f>'Приложение 6 '!H40</f>
        <v>1540000</v>
      </c>
    </row>
    <row r="110" spans="1:8" s="187" customFormat="1" ht="48.75" hidden="1" customHeight="1">
      <c r="A110" s="87" t="s">
        <v>350</v>
      </c>
      <c r="B110" s="190" t="s">
        <v>351</v>
      </c>
      <c r="C110" s="189">
        <v>200</v>
      </c>
      <c r="D110" s="188">
        <f>'Приложение 4'!G45</f>
        <v>0</v>
      </c>
      <c r="E110" s="188"/>
      <c r="F110" s="188"/>
    </row>
    <row r="111" spans="1:8" s="193" customFormat="1" ht="65.25" customHeight="1">
      <c r="A111" s="87" t="s">
        <v>331</v>
      </c>
      <c r="B111" s="196" t="s">
        <v>330</v>
      </c>
      <c r="C111" s="195">
        <v>200</v>
      </c>
      <c r="D111" s="194">
        <f>'Приложение 4'!G81</f>
        <v>1051000</v>
      </c>
      <c r="E111" s="194"/>
      <c r="F111" s="194"/>
    </row>
    <row r="112" spans="1:8" s="221" customFormat="1" ht="80.25" customHeight="1">
      <c r="A112" s="87" t="s">
        <v>269</v>
      </c>
      <c r="B112" s="224" t="s">
        <v>270</v>
      </c>
      <c r="C112" s="223">
        <v>200</v>
      </c>
      <c r="D112" s="222">
        <f>'Приложение 4'!G80</f>
        <v>1010000</v>
      </c>
      <c r="E112" s="222">
        <f>'Приложение 6 '!G62</f>
        <v>450000</v>
      </c>
      <c r="F112" s="222">
        <f>'Приложение 6 '!H62</f>
        <v>450000</v>
      </c>
    </row>
    <row r="113" spans="1:8" s="261" customFormat="1" ht="53.25" customHeight="1">
      <c r="A113" s="87" t="s">
        <v>421</v>
      </c>
      <c r="B113" s="268" t="s">
        <v>422</v>
      </c>
      <c r="C113" s="267">
        <v>200</v>
      </c>
      <c r="D113" s="266">
        <f>'Приложение 4'!G58</f>
        <v>68760</v>
      </c>
      <c r="E113" s="266"/>
      <c r="F113" s="266"/>
    </row>
    <row r="114" spans="1:8" ht="15.75">
      <c r="A114" s="62" t="s">
        <v>71</v>
      </c>
      <c r="B114" s="57"/>
      <c r="C114" s="58"/>
      <c r="D114" s="33">
        <f>D12+D86</f>
        <v>22494409.34</v>
      </c>
      <c r="E114" s="33">
        <f>E12+E86</f>
        <v>14014717.789999999</v>
      </c>
      <c r="F114" s="33">
        <f>F12+F86</f>
        <v>12861394.67</v>
      </c>
      <c r="G114" s="10"/>
      <c r="H114" s="10"/>
    </row>
    <row r="115" spans="1:8" ht="15" customHeight="1">
      <c r="D115" s="37"/>
      <c r="E115" s="37"/>
      <c r="F115" s="37"/>
      <c r="H115" s="10"/>
    </row>
    <row r="116" spans="1:8" ht="15" customHeight="1">
      <c r="D116" s="37"/>
      <c r="F116" s="37"/>
    </row>
    <row r="117" spans="1:8" ht="15" customHeight="1">
      <c r="H117" s="10"/>
    </row>
    <row r="118" spans="1:8" ht="15" customHeight="1"/>
    <row r="120" spans="1:8" ht="15" customHeight="1">
      <c r="H120" s="10"/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/>
    <row r="127" spans="1:8" ht="15" customHeight="1"/>
    <row r="128" spans="1:8" ht="15" customHeight="1"/>
  </sheetData>
  <mergeCells count="156">
    <mergeCell ref="A93:A94"/>
    <mergeCell ref="A33:A35"/>
    <mergeCell ref="A90:A91"/>
    <mergeCell ref="B21:B22"/>
    <mergeCell ref="E23:E24"/>
    <mergeCell ref="C21:C22"/>
    <mergeCell ref="B19:B20"/>
    <mergeCell ref="B104:B105"/>
    <mergeCell ref="C104:C105"/>
    <mergeCell ref="D104:D105"/>
    <mergeCell ref="E104:E105"/>
    <mergeCell ref="D49:D50"/>
    <mergeCell ref="C64:C65"/>
    <mergeCell ref="C62:C63"/>
    <mergeCell ref="D64:D65"/>
    <mergeCell ref="D59:D60"/>
    <mergeCell ref="D26:D27"/>
    <mergeCell ref="D46:D47"/>
    <mergeCell ref="E46:E47"/>
    <mergeCell ref="B30:B31"/>
    <mergeCell ref="C30:C31"/>
    <mergeCell ref="D28:D29"/>
    <mergeCell ref="E30:E31"/>
    <mergeCell ref="E41:E42"/>
    <mergeCell ref="C41:C42"/>
    <mergeCell ref="F104:F105"/>
    <mergeCell ref="B95:B96"/>
    <mergeCell ref="C95:C96"/>
    <mergeCell ref="D95:D96"/>
    <mergeCell ref="F95:F96"/>
    <mergeCell ref="E95:E96"/>
    <mergeCell ref="B97:B98"/>
    <mergeCell ref="C97:C98"/>
    <mergeCell ref="D97:D98"/>
    <mergeCell ref="B99:B100"/>
    <mergeCell ref="C99:C100"/>
    <mergeCell ref="E97:E98"/>
    <mergeCell ref="F49:F50"/>
    <mergeCell ref="E49:E50"/>
    <mergeCell ref="C49:C50"/>
    <mergeCell ref="C59:C60"/>
    <mergeCell ref="E59:E60"/>
    <mergeCell ref="E93:E94"/>
    <mergeCell ref="C78:C79"/>
    <mergeCell ref="D78:D79"/>
    <mergeCell ref="F93:F94"/>
    <mergeCell ref="B93:B94"/>
    <mergeCell ref="C93:C94"/>
    <mergeCell ref="F23:F24"/>
    <mergeCell ref="F33:F35"/>
    <mergeCell ref="B102:B103"/>
    <mergeCell ref="C102:C103"/>
    <mergeCell ref="D102:D103"/>
    <mergeCell ref="E102:E103"/>
    <mergeCell ref="F102:F103"/>
    <mergeCell ref="B37:B38"/>
    <mergeCell ref="C37:C38"/>
    <mergeCell ref="E90:E91"/>
    <mergeCell ref="F90:F91"/>
    <mergeCell ref="C90:C91"/>
    <mergeCell ref="D90:D91"/>
    <mergeCell ref="C66:C67"/>
    <mergeCell ref="D99:D100"/>
    <mergeCell ref="F99:F100"/>
    <mergeCell ref="E99:E100"/>
    <mergeCell ref="F97:F98"/>
    <mergeCell ref="F59:F60"/>
    <mergeCell ref="F41:F42"/>
    <mergeCell ref="E28:E29"/>
    <mergeCell ref="B28:B29"/>
    <mergeCell ref="B46:B47"/>
    <mergeCell ref="B41:B42"/>
    <mergeCell ref="A1:F1"/>
    <mergeCell ref="A2:F2"/>
    <mergeCell ref="A3:F3"/>
    <mergeCell ref="A4:F4"/>
    <mergeCell ref="E15:E16"/>
    <mergeCell ref="F15:F16"/>
    <mergeCell ref="A5:F5"/>
    <mergeCell ref="A6:F6"/>
    <mergeCell ref="B15:B16"/>
    <mergeCell ref="C15:C16"/>
    <mergeCell ref="D15:D16"/>
    <mergeCell ref="A8:F8"/>
    <mergeCell ref="A10:A11"/>
    <mergeCell ref="B10:B11"/>
    <mergeCell ref="A9:F9"/>
    <mergeCell ref="C10:C11"/>
    <mergeCell ref="D10:F10"/>
    <mergeCell ref="A7:F7"/>
    <mergeCell ref="F21:F22"/>
    <mergeCell ref="E19:E20"/>
    <mergeCell ref="E21:E22"/>
    <mergeCell ref="B33:B35"/>
    <mergeCell ref="C33:C35"/>
    <mergeCell ref="F19:F20"/>
    <mergeCell ref="D19:D20"/>
    <mergeCell ref="F30:F31"/>
    <mergeCell ref="C46:C47"/>
    <mergeCell ref="F46:F47"/>
    <mergeCell ref="B23:B24"/>
    <mergeCell ref="C23:C24"/>
    <mergeCell ref="B26:B27"/>
    <mergeCell ref="C26:C27"/>
    <mergeCell ref="F28:F29"/>
    <mergeCell ref="D23:D24"/>
    <mergeCell ref="D41:D42"/>
    <mergeCell ref="F26:F27"/>
    <mergeCell ref="D33:D35"/>
    <mergeCell ref="E33:E35"/>
    <mergeCell ref="E26:E27"/>
    <mergeCell ref="D30:D31"/>
    <mergeCell ref="D21:D22"/>
    <mergeCell ref="C19:C20"/>
    <mergeCell ref="F37:F38"/>
    <mergeCell ref="E37:E38"/>
    <mergeCell ref="D37:D38"/>
    <mergeCell ref="C28:C29"/>
    <mergeCell ref="B59:B60"/>
    <mergeCell ref="B49:B50"/>
    <mergeCell ref="D93:D94"/>
    <mergeCell ref="F62:F63"/>
    <mergeCell ref="B90:B91"/>
    <mergeCell ref="F69:F70"/>
    <mergeCell ref="E69:E70"/>
    <mergeCell ref="D66:D67"/>
    <mergeCell ref="E62:E63"/>
    <mergeCell ref="B69:B70"/>
    <mergeCell ref="C69:C70"/>
    <mergeCell ref="B62:B63"/>
    <mergeCell ref="D69:D70"/>
    <mergeCell ref="B64:B65"/>
    <mergeCell ref="F64:F65"/>
    <mergeCell ref="E64:E65"/>
    <mergeCell ref="E66:E67"/>
    <mergeCell ref="F66:F67"/>
    <mergeCell ref="B66:B67"/>
    <mergeCell ref="D62:D63"/>
    <mergeCell ref="B78:B79"/>
    <mergeCell ref="F74:F75"/>
    <mergeCell ref="E74:E75"/>
    <mergeCell ref="F72:F73"/>
    <mergeCell ref="E72:E73"/>
    <mergeCell ref="E78:E79"/>
    <mergeCell ref="F78:F79"/>
    <mergeCell ref="F76:F77"/>
    <mergeCell ref="E76:E77"/>
    <mergeCell ref="D76:D77"/>
    <mergeCell ref="B72:B73"/>
    <mergeCell ref="C72:C73"/>
    <mergeCell ref="D72:D73"/>
    <mergeCell ref="B74:B75"/>
    <mergeCell ref="C74:C75"/>
    <mergeCell ref="D74:D75"/>
    <mergeCell ref="C76:C77"/>
    <mergeCell ref="B76:B77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55" fitToWidth="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40"/>
  <sheetViews>
    <sheetView zoomScaleSheetLayoutView="100" workbookViewId="0">
      <selection activeCell="A6" sqref="A6:G6"/>
    </sheetView>
  </sheetViews>
  <sheetFormatPr defaultRowHeight="15"/>
  <cols>
    <col min="1" max="1" width="62.5703125" style="17" customWidth="1"/>
    <col min="2" max="2" width="10.7109375" customWidth="1"/>
    <col min="3" max="3" width="8.85546875" customWidth="1"/>
    <col min="4" max="4" width="6.28515625" customWidth="1"/>
    <col min="5" max="5" width="14.140625" customWidth="1"/>
    <col min="6" max="6" width="11.5703125" customWidth="1"/>
    <col min="7" max="7" width="17.85546875" customWidth="1"/>
    <col min="8" max="9" width="14.7109375" bestFit="1" customWidth="1"/>
    <col min="10" max="10" width="15.7109375" bestFit="1" customWidth="1"/>
    <col min="12" max="12" width="14.7109375" bestFit="1" customWidth="1"/>
  </cols>
  <sheetData>
    <row r="1" spans="1:11" ht="15.75">
      <c r="A1" s="283" t="s">
        <v>324</v>
      </c>
      <c r="B1" s="283"/>
      <c r="C1" s="283"/>
      <c r="D1" s="283"/>
      <c r="E1" s="283"/>
      <c r="F1" s="283"/>
      <c r="G1" s="283"/>
    </row>
    <row r="2" spans="1:11" ht="15.75">
      <c r="A2" s="284" t="s">
        <v>263</v>
      </c>
      <c r="B2" s="284"/>
      <c r="C2" s="284"/>
      <c r="D2" s="284"/>
      <c r="E2" s="284"/>
      <c r="F2" s="284"/>
      <c r="G2" s="284"/>
    </row>
    <row r="3" spans="1:11" ht="15.75">
      <c r="A3" s="284" t="s">
        <v>24</v>
      </c>
      <c r="B3" s="284"/>
      <c r="C3" s="284"/>
      <c r="D3" s="284"/>
      <c r="E3" s="284"/>
      <c r="F3" s="284"/>
      <c r="G3" s="284"/>
    </row>
    <row r="4" spans="1:11" ht="15.75">
      <c r="A4" s="284" t="s">
        <v>21</v>
      </c>
      <c r="B4" s="284"/>
      <c r="C4" s="284"/>
      <c r="D4" s="284"/>
      <c r="E4" s="284"/>
      <c r="F4" s="284"/>
      <c r="G4" s="284"/>
    </row>
    <row r="5" spans="1:11" ht="15.75">
      <c r="A5" s="284" t="s">
        <v>22</v>
      </c>
      <c r="B5" s="284"/>
      <c r="C5" s="284"/>
      <c r="D5" s="284"/>
      <c r="E5" s="284"/>
      <c r="F5" s="284"/>
      <c r="G5" s="284"/>
    </row>
    <row r="6" spans="1:11" ht="15.75">
      <c r="A6" s="284" t="s">
        <v>433</v>
      </c>
      <c r="B6" s="284"/>
      <c r="C6" s="284"/>
      <c r="D6" s="284"/>
      <c r="E6" s="284"/>
      <c r="F6" s="284"/>
      <c r="G6" s="284"/>
    </row>
    <row r="7" spans="1:11">
      <c r="A7" s="314" t="s">
        <v>425</v>
      </c>
      <c r="B7" s="314"/>
      <c r="C7" s="314"/>
      <c r="D7" s="314"/>
      <c r="E7" s="314"/>
      <c r="F7" s="314"/>
      <c r="G7" s="314"/>
    </row>
    <row r="8" spans="1:11" ht="17.25" customHeight="1">
      <c r="A8" s="285" t="s">
        <v>376</v>
      </c>
      <c r="B8" s="285"/>
      <c r="C8" s="285"/>
      <c r="D8" s="285"/>
      <c r="E8" s="285"/>
      <c r="F8" s="285"/>
      <c r="G8" s="285"/>
    </row>
    <row r="9" spans="1:11" ht="30" customHeight="1">
      <c r="A9" s="313"/>
      <c r="B9" s="313"/>
      <c r="C9" s="313"/>
      <c r="D9" s="313"/>
      <c r="E9" s="313"/>
      <c r="F9" s="313"/>
      <c r="G9" s="313"/>
    </row>
    <row r="10" spans="1:11" ht="81.75" customHeight="1">
      <c r="A10" s="24" t="s">
        <v>25</v>
      </c>
      <c r="B10" s="4" t="s">
        <v>74</v>
      </c>
      <c r="C10" s="4" t="s">
        <v>73</v>
      </c>
      <c r="D10" s="4" t="s">
        <v>105</v>
      </c>
      <c r="E10" s="4" t="s">
        <v>50</v>
      </c>
      <c r="F10" s="4" t="s">
        <v>51</v>
      </c>
      <c r="G10" s="103" t="s">
        <v>29</v>
      </c>
    </row>
    <row r="11" spans="1:11" ht="33" customHeight="1">
      <c r="A11" s="81" t="s">
        <v>26</v>
      </c>
      <c r="B11" s="84">
        <v>914</v>
      </c>
      <c r="C11" s="85"/>
      <c r="D11" s="85"/>
      <c r="E11" s="84"/>
      <c r="F11" s="84"/>
      <c r="G11" s="79">
        <f>G12+G46+G51+G56+G75+G93</f>
        <v>16149994.640000001</v>
      </c>
      <c r="I11" s="10"/>
    </row>
    <row r="12" spans="1:11" ht="15.75">
      <c r="A12" s="81" t="s">
        <v>194</v>
      </c>
      <c r="B12" s="84">
        <v>914</v>
      </c>
      <c r="C12" s="85" t="s">
        <v>75</v>
      </c>
      <c r="D12" s="85" t="s">
        <v>76</v>
      </c>
      <c r="E12" s="84"/>
      <c r="F12" s="84"/>
      <c r="G12" s="79">
        <f>G13+G18+G31+G35+G37+G33</f>
        <v>7972898.6200000001</v>
      </c>
      <c r="H12" s="10"/>
      <c r="I12" s="10"/>
    </row>
    <row r="13" spans="1:11" ht="31.5" customHeight="1">
      <c r="A13" s="81" t="s">
        <v>52</v>
      </c>
      <c r="B13" s="84">
        <v>914</v>
      </c>
      <c r="C13" s="85" t="s">
        <v>75</v>
      </c>
      <c r="D13" s="85" t="s">
        <v>77</v>
      </c>
      <c r="E13" s="84"/>
      <c r="F13" s="84"/>
      <c r="G13" s="79">
        <f>G14+G17</f>
        <v>1150320.78</v>
      </c>
      <c r="I13" s="10"/>
      <c r="J13" s="10"/>
    </row>
    <row r="14" spans="1:11" ht="31.5" customHeight="1">
      <c r="A14" s="86" t="s">
        <v>53</v>
      </c>
      <c r="B14" s="327">
        <v>914</v>
      </c>
      <c r="C14" s="326" t="s">
        <v>75</v>
      </c>
      <c r="D14" s="326" t="s">
        <v>77</v>
      </c>
      <c r="E14" s="326" t="s">
        <v>114</v>
      </c>
      <c r="F14" s="327">
        <v>100</v>
      </c>
      <c r="G14" s="295">
        <v>1150292.78</v>
      </c>
      <c r="H14" s="10"/>
      <c r="I14" s="10"/>
      <c r="J14" s="10"/>
      <c r="K14" s="46"/>
    </row>
    <row r="15" spans="1:11" ht="48" customHeight="1">
      <c r="A15" s="87" t="s">
        <v>54</v>
      </c>
      <c r="B15" s="327"/>
      <c r="C15" s="326"/>
      <c r="D15" s="326"/>
      <c r="E15" s="326"/>
      <c r="F15" s="327"/>
      <c r="G15" s="295"/>
      <c r="H15" s="10"/>
      <c r="J15" s="10"/>
    </row>
    <row r="16" spans="1:11" s="46" customFormat="1" ht="45.75" hidden="1" customHeight="1">
      <c r="A16" s="87" t="s">
        <v>230</v>
      </c>
      <c r="B16" s="88">
        <v>914</v>
      </c>
      <c r="C16" s="89" t="s">
        <v>75</v>
      </c>
      <c r="D16" s="89" t="s">
        <v>77</v>
      </c>
      <c r="E16" s="89" t="s">
        <v>114</v>
      </c>
      <c r="F16" s="88">
        <v>800</v>
      </c>
      <c r="G16" s="213"/>
      <c r="H16" s="10"/>
    </row>
    <row r="17" spans="1:10" s="261" customFormat="1" ht="45.75" customHeight="1">
      <c r="A17" s="87" t="s">
        <v>415</v>
      </c>
      <c r="B17" s="270">
        <v>914</v>
      </c>
      <c r="C17" s="269" t="s">
        <v>75</v>
      </c>
      <c r="D17" s="269" t="s">
        <v>77</v>
      </c>
      <c r="E17" s="269" t="s">
        <v>114</v>
      </c>
      <c r="F17" s="270">
        <v>800</v>
      </c>
      <c r="G17" s="263">
        <v>28</v>
      </c>
      <c r="H17" s="10"/>
    </row>
    <row r="18" spans="1:10" ht="48" customHeight="1">
      <c r="A18" s="81" t="s">
        <v>72</v>
      </c>
      <c r="B18" s="84">
        <v>914</v>
      </c>
      <c r="C18" s="85" t="s">
        <v>75</v>
      </c>
      <c r="D18" s="85" t="s">
        <v>78</v>
      </c>
      <c r="E18" s="85"/>
      <c r="F18" s="84"/>
      <c r="G18" s="33">
        <f>SUM(G19:G24)</f>
        <v>4148452.84</v>
      </c>
      <c r="I18" s="10"/>
      <c r="J18" s="10"/>
    </row>
    <row r="19" spans="1:10" ht="31.5">
      <c r="A19" s="86" t="s">
        <v>55</v>
      </c>
      <c r="B19" s="327">
        <v>914</v>
      </c>
      <c r="C19" s="326" t="s">
        <v>75</v>
      </c>
      <c r="D19" s="326" t="s">
        <v>78</v>
      </c>
      <c r="E19" s="326" t="s">
        <v>115</v>
      </c>
      <c r="F19" s="327">
        <v>100</v>
      </c>
      <c r="G19" s="295">
        <v>3489452.84</v>
      </c>
      <c r="H19" s="10"/>
    </row>
    <row r="20" spans="1:10" ht="62.25" customHeight="1">
      <c r="A20" s="87" t="s">
        <v>54</v>
      </c>
      <c r="B20" s="327"/>
      <c r="C20" s="326"/>
      <c r="D20" s="326"/>
      <c r="E20" s="326"/>
      <c r="F20" s="327"/>
      <c r="G20" s="295"/>
      <c r="I20" s="10"/>
      <c r="J20" s="10"/>
    </row>
    <row r="21" spans="1:10" ht="31.5">
      <c r="A21" s="86" t="s">
        <v>55</v>
      </c>
      <c r="B21" s="327">
        <v>914</v>
      </c>
      <c r="C21" s="326" t="s">
        <v>75</v>
      </c>
      <c r="D21" s="326" t="s">
        <v>78</v>
      </c>
      <c r="E21" s="326" t="s">
        <v>115</v>
      </c>
      <c r="F21" s="327">
        <v>200</v>
      </c>
      <c r="G21" s="295">
        <v>650000</v>
      </c>
      <c r="I21" s="10"/>
    </row>
    <row r="22" spans="1:10" ht="31.5">
      <c r="A22" s="87" t="s">
        <v>239</v>
      </c>
      <c r="B22" s="327"/>
      <c r="C22" s="326"/>
      <c r="D22" s="326"/>
      <c r="E22" s="326"/>
      <c r="F22" s="327"/>
      <c r="G22" s="295"/>
    </row>
    <row r="23" spans="1:10" ht="31.5">
      <c r="A23" s="86" t="s">
        <v>55</v>
      </c>
      <c r="B23" s="327">
        <v>914</v>
      </c>
      <c r="C23" s="326" t="s">
        <v>75</v>
      </c>
      <c r="D23" s="326" t="s">
        <v>78</v>
      </c>
      <c r="E23" s="326" t="s">
        <v>115</v>
      </c>
      <c r="F23" s="327">
        <v>800</v>
      </c>
      <c r="G23" s="295">
        <v>9000</v>
      </c>
    </row>
    <row r="24" spans="1:10" ht="15.75">
      <c r="A24" s="87" t="s">
        <v>57</v>
      </c>
      <c r="B24" s="327"/>
      <c r="C24" s="326"/>
      <c r="D24" s="326"/>
      <c r="E24" s="326"/>
      <c r="F24" s="327"/>
      <c r="G24" s="295"/>
    </row>
    <row r="25" spans="1:10" s="20" customFormat="1" ht="15.75" hidden="1">
      <c r="A25" s="90" t="s">
        <v>193</v>
      </c>
      <c r="B25" s="84">
        <v>914</v>
      </c>
      <c r="C25" s="85" t="s">
        <v>75</v>
      </c>
      <c r="D25" s="85" t="s">
        <v>79</v>
      </c>
      <c r="E25" s="85"/>
      <c r="F25" s="84"/>
      <c r="G25" s="33">
        <f>SUM(G26)</f>
        <v>0</v>
      </c>
    </row>
    <row r="26" spans="1:10" s="12" customFormat="1" ht="47.25" hidden="1">
      <c r="A26" s="91" t="s">
        <v>157</v>
      </c>
      <c r="B26" s="320">
        <v>914</v>
      </c>
      <c r="C26" s="322" t="s">
        <v>75</v>
      </c>
      <c r="D26" s="322" t="s">
        <v>79</v>
      </c>
      <c r="E26" s="322" t="s">
        <v>158</v>
      </c>
      <c r="F26" s="320">
        <v>200</v>
      </c>
      <c r="G26" s="296"/>
      <c r="I26" s="10"/>
    </row>
    <row r="27" spans="1:10" s="12" customFormat="1" ht="31.5" hidden="1">
      <c r="A27" s="87" t="s">
        <v>239</v>
      </c>
      <c r="B27" s="321"/>
      <c r="C27" s="323"/>
      <c r="D27" s="323"/>
      <c r="E27" s="323"/>
      <c r="F27" s="321"/>
      <c r="G27" s="297"/>
      <c r="I27" s="10"/>
    </row>
    <row r="28" spans="1:10" s="46" customFormat="1" ht="19.5" hidden="1" customHeight="1">
      <c r="A28" s="92" t="s">
        <v>252</v>
      </c>
      <c r="B28" s="84">
        <v>914</v>
      </c>
      <c r="C28" s="85" t="s">
        <v>75</v>
      </c>
      <c r="D28" s="85" t="s">
        <v>81</v>
      </c>
      <c r="E28" s="89"/>
      <c r="F28" s="88"/>
      <c r="G28" s="33">
        <f>G29</f>
        <v>0</v>
      </c>
    </row>
    <row r="29" spans="1:10" s="46" customFormat="1" ht="40.5" hidden="1" customHeight="1">
      <c r="A29" s="86" t="s">
        <v>253</v>
      </c>
      <c r="B29" s="320">
        <v>914</v>
      </c>
      <c r="C29" s="322" t="s">
        <v>75</v>
      </c>
      <c r="D29" s="322" t="s">
        <v>81</v>
      </c>
      <c r="E29" s="322" t="s">
        <v>254</v>
      </c>
      <c r="F29" s="320">
        <v>800</v>
      </c>
      <c r="G29" s="296"/>
    </row>
    <row r="30" spans="1:10" s="46" customFormat="1" ht="33.75" hidden="1" customHeight="1">
      <c r="A30" s="87" t="s">
        <v>239</v>
      </c>
      <c r="B30" s="321"/>
      <c r="C30" s="323"/>
      <c r="D30" s="323"/>
      <c r="E30" s="323"/>
      <c r="F30" s="321"/>
      <c r="G30" s="297"/>
    </row>
    <row r="31" spans="1:10" s="198" customFormat="1" ht="33.75" hidden="1" customHeight="1">
      <c r="A31" s="95" t="s">
        <v>286</v>
      </c>
      <c r="B31" s="93">
        <v>914</v>
      </c>
      <c r="C31" s="94" t="s">
        <v>75</v>
      </c>
      <c r="D31" s="94" t="s">
        <v>104</v>
      </c>
      <c r="E31" s="94"/>
      <c r="F31" s="93"/>
      <c r="G31" s="216">
        <f>G32</f>
        <v>0</v>
      </c>
    </row>
    <row r="32" spans="1:10" s="198" customFormat="1" ht="20.25" hidden="1" customHeight="1">
      <c r="A32" s="87" t="s">
        <v>285</v>
      </c>
      <c r="B32" s="199">
        <v>914</v>
      </c>
      <c r="C32" s="200" t="s">
        <v>75</v>
      </c>
      <c r="D32" s="200" t="s">
        <v>104</v>
      </c>
      <c r="E32" s="200" t="s">
        <v>120</v>
      </c>
      <c r="F32" s="199">
        <v>500</v>
      </c>
      <c r="G32" s="217"/>
    </row>
    <row r="33" spans="1:12" s="212" customFormat="1" ht="24" customHeight="1">
      <c r="A33" s="87" t="s">
        <v>400</v>
      </c>
      <c r="B33" s="93">
        <v>914</v>
      </c>
      <c r="C33" s="94" t="s">
        <v>75</v>
      </c>
      <c r="D33" s="94" t="s">
        <v>81</v>
      </c>
      <c r="E33" s="94"/>
      <c r="F33" s="93"/>
      <c r="G33" s="216">
        <f>G34</f>
        <v>390720</v>
      </c>
    </row>
    <row r="34" spans="1:12" s="212" customFormat="1" ht="65.25" customHeight="1">
      <c r="A34" s="87" t="s">
        <v>401</v>
      </c>
      <c r="B34" s="218">
        <v>914</v>
      </c>
      <c r="C34" s="219" t="s">
        <v>75</v>
      </c>
      <c r="D34" s="219" t="s">
        <v>81</v>
      </c>
      <c r="E34" s="219" t="s">
        <v>254</v>
      </c>
      <c r="F34" s="218">
        <v>800</v>
      </c>
      <c r="G34" s="235">
        <v>390720</v>
      </c>
    </row>
    <row r="35" spans="1:12" s="46" customFormat="1" ht="23.25" customHeight="1">
      <c r="A35" s="95" t="s">
        <v>273</v>
      </c>
      <c r="B35" s="93">
        <v>914</v>
      </c>
      <c r="C35" s="94" t="s">
        <v>75</v>
      </c>
      <c r="D35" s="94" t="s">
        <v>188</v>
      </c>
      <c r="E35" s="121"/>
      <c r="F35" s="120"/>
      <c r="G35" s="236">
        <f>G36</f>
        <v>1000</v>
      </c>
    </row>
    <row r="36" spans="1:12" s="46" customFormat="1" ht="54" customHeight="1">
      <c r="A36" s="87" t="s">
        <v>274</v>
      </c>
      <c r="B36" s="120">
        <v>914</v>
      </c>
      <c r="C36" s="121" t="s">
        <v>75</v>
      </c>
      <c r="D36" s="121" t="s">
        <v>188</v>
      </c>
      <c r="E36" s="121" t="s">
        <v>275</v>
      </c>
      <c r="F36" s="120">
        <v>800</v>
      </c>
      <c r="G36" s="235">
        <v>1000</v>
      </c>
    </row>
    <row r="37" spans="1:12" ht="15.75">
      <c r="A37" s="95" t="s">
        <v>58</v>
      </c>
      <c r="B37" s="125">
        <v>914</v>
      </c>
      <c r="C37" s="124" t="s">
        <v>75</v>
      </c>
      <c r="D37" s="124">
        <v>13</v>
      </c>
      <c r="E37" s="124"/>
      <c r="F37" s="125"/>
      <c r="G37" s="33">
        <f>G38+G40+G42+G44+G45</f>
        <v>2282405</v>
      </c>
    </row>
    <row r="38" spans="1:12" ht="31.5">
      <c r="A38" s="86" t="s">
        <v>101</v>
      </c>
      <c r="B38" s="327">
        <v>914</v>
      </c>
      <c r="C38" s="326" t="s">
        <v>75</v>
      </c>
      <c r="D38" s="326">
        <v>13</v>
      </c>
      <c r="E38" s="326" t="s">
        <v>121</v>
      </c>
      <c r="F38" s="327">
        <v>800</v>
      </c>
      <c r="G38" s="295">
        <v>4044</v>
      </c>
    </row>
    <row r="39" spans="1:12" ht="31.5">
      <c r="A39" s="87" t="s">
        <v>239</v>
      </c>
      <c r="B39" s="327"/>
      <c r="C39" s="326"/>
      <c r="D39" s="326"/>
      <c r="E39" s="326"/>
      <c r="F39" s="327"/>
      <c r="G39" s="295"/>
    </row>
    <row r="40" spans="1:12" ht="31.5">
      <c r="A40" s="86" t="s">
        <v>102</v>
      </c>
      <c r="B40" s="327">
        <v>914</v>
      </c>
      <c r="C40" s="326" t="s">
        <v>75</v>
      </c>
      <c r="D40" s="326">
        <v>13</v>
      </c>
      <c r="E40" s="326" t="s">
        <v>122</v>
      </c>
      <c r="F40" s="327">
        <v>200</v>
      </c>
      <c r="G40" s="295">
        <v>650000</v>
      </c>
      <c r="H40" s="10"/>
      <c r="J40" s="10"/>
    </row>
    <row r="41" spans="1:12" ht="31.5">
      <c r="A41" s="87" t="s">
        <v>239</v>
      </c>
      <c r="B41" s="327"/>
      <c r="C41" s="326"/>
      <c r="D41" s="326"/>
      <c r="E41" s="326"/>
      <c r="F41" s="327"/>
      <c r="G41" s="295"/>
      <c r="I41" s="10"/>
    </row>
    <row r="42" spans="1:12" ht="32.25" customHeight="1">
      <c r="A42" s="86" t="s">
        <v>109</v>
      </c>
      <c r="B42" s="327">
        <v>914</v>
      </c>
      <c r="C42" s="326" t="s">
        <v>75</v>
      </c>
      <c r="D42" s="326">
        <v>13</v>
      </c>
      <c r="E42" s="322" t="s">
        <v>123</v>
      </c>
      <c r="F42" s="320">
        <v>200</v>
      </c>
      <c r="G42" s="296">
        <v>11000</v>
      </c>
      <c r="J42" s="10"/>
    </row>
    <row r="43" spans="1:12" ht="22.5" customHeight="1">
      <c r="A43" s="87" t="s">
        <v>57</v>
      </c>
      <c r="B43" s="327"/>
      <c r="C43" s="326"/>
      <c r="D43" s="326"/>
      <c r="E43" s="323"/>
      <c r="F43" s="321"/>
      <c r="G43" s="297"/>
    </row>
    <row r="44" spans="1:12" s="172" customFormat="1" ht="82.5" customHeight="1">
      <c r="A44" s="87" t="s">
        <v>341</v>
      </c>
      <c r="B44" s="181">
        <v>914</v>
      </c>
      <c r="C44" s="182" t="s">
        <v>75</v>
      </c>
      <c r="D44" s="182" t="s">
        <v>340</v>
      </c>
      <c r="E44" s="207" t="s">
        <v>339</v>
      </c>
      <c r="F44" s="178">
        <v>200</v>
      </c>
      <c r="G44" s="243">
        <v>1617361</v>
      </c>
      <c r="J44" s="10"/>
      <c r="L44" s="10"/>
    </row>
    <row r="45" spans="1:12" s="187" customFormat="1" ht="49.5" hidden="1" customHeight="1">
      <c r="A45" s="87" t="s">
        <v>350</v>
      </c>
      <c r="B45" s="191">
        <v>914</v>
      </c>
      <c r="C45" s="192" t="s">
        <v>75</v>
      </c>
      <c r="D45" s="192" t="s">
        <v>340</v>
      </c>
      <c r="E45" s="190" t="s">
        <v>351</v>
      </c>
      <c r="F45" s="189">
        <v>200</v>
      </c>
      <c r="G45" s="243"/>
    </row>
    <row r="46" spans="1:12" ht="15.75">
      <c r="A46" s="81" t="s">
        <v>191</v>
      </c>
      <c r="B46" s="125">
        <v>914</v>
      </c>
      <c r="C46" s="124" t="s">
        <v>77</v>
      </c>
      <c r="D46" s="124" t="s">
        <v>76</v>
      </c>
      <c r="E46" s="124"/>
      <c r="F46" s="125"/>
      <c r="G46" s="33">
        <f>SUM(G47)</f>
        <v>164890</v>
      </c>
      <c r="I46" s="10"/>
    </row>
    <row r="47" spans="1:12" ht="15.75">
      <c r="A47" s="81" t="s">
        <v>59</v>
      </c>
      <c r="B47" s="125">
        <v>914</v>
      </c>
      <c r="C47" s="124" t="s">
        <v>77</v>
      </c>
      <c r="D47" s="124" t="s">
        <v>80</v>
      </c>
      <c r="E47" s="124"/>
      <c r="F47" s="125"/>
      <c r="G47" s="33">
        <f>SUM(G48:G50)</f>
        <v>164890</v>
      </c>
    </row>
    <row r="48" spans="1:12" ht="31.5" customHeight="1">
      <c r="A48" s="317" t="s">
        <v>287</v>
      </c>
      <c r="B48" s="327">
        <v>914</v>
      </c>
      <c r="C48" s="326" t="s">
        <v>77</v>
      </c>
      <c r="D48" s="326" t="s">
        <v>80</v>
      </c>
      <c r="E48" s="326" t="s">
        <v>156</v>
      </c>
      <c r="F48" s="327">
        <v>100</v>
      </c>
      <c r="G48" s="295">
        <v>164890</v>
      </c>
      <c r="J48" s="10"/>
    </row>
    <row r="49" spans="1:10" ht="65.25" customHeight="1">
      <c r="A49" s="319"/>
      <c r="B49" s="327"/>
      <c r="C49" s="326"/>
      <c r="D49" s="326"/>
      <c r="E49" s="326"/>
      <c r="F49" s="327"/>
      <c r="G49" s="295"/>
      <c r="J49" s="10"/>
    </row>
    <row r="50" spans="1:10" s="46" customFormat="1" ht="66" hidden="1" customHeight="1">
      <c r="A50" s="87" t="s">
        <v>288</v>
      </c>
      <c r="B50" s="123">
        <v>914</v>
      </c>
      <c r="C50" s="122" t="s">
        <v>77</v>
      </c>
      <c r="D50" s="122" t="s">
        <v>80</v>
      </c>
      <c r="E50" s="122" t="s">
        <v>156</v>
      </c>
      <c r="F50" s="123">
        <v>200</v>
      </c>
      <c r="G50" s="241"/>
    </row>
    <row r="51" spans="1:10" ht="31.5">
      <c r="A51" s="81" t="s">
        <v>190</v>
      </c>
      <c r="B51" s="125">
        <v>914</v>
      </c>
      <c r="C51" s="124" t="s">
        <v>80</v>
      </c>
      <c r="D51" s="124" t="s">
        <v>76</v>
      </c>
      <c r="E51" s="124"/>
      <c r="F51" s="125"/>
      <c r="G51" s="33">
        <f>G52</f>
        <v>400000</v>
      </c>
    </row>
    <row r="52" spans="1:10" ht="15.75">
      <c r="A52" s="81" t="s">
        <v>60</v>
      </c>
      <c r="B52" s="125">
        <v>914</v>
      </c>
      <c r="C52" s="124" t="s">
        <v>80</v>
      </c>
      <c r="D52" s="124">
        <v>10</v>
      </c>
      <c r="E52" s="124"/>
      <c r="F52" s="125"/>
      <c r="G52" s="33">
        <f>G53+G55</f>
        <v>400000</v>
      </c>
    </row>
    <row r="53" spans="1:10" ht="31.5">
      <c r="A53" s="86" t="s">
        <v>61</v>
      </c>
      <c r="B53" s="327">
        <v>914</v>
      </c>
      <c r="C53" s="326" t="s">
        <v>80</v>
      </c>
      <c r="D53" s="326">
        <v>10</v>
      </c>
      <c r="E53" s="326" t="s">
        <v>116</v>
      </c>
      <c r="F53" s="327">
        <v>200</v>
      </c>
      <c r="G53" s="295">
        <v>400000</v>
      </c>
      <c r="J53" s="10"/>
    </row>
    <row r="54" spans="1:10" ht="31.5">
      <c r="A54" s="87" t="s">
        <v>56</v>
      </c>
      <c r="B54" s="327"/>
      <c r="C54" s="326"/>
      <c r="D54" s="326"/>
      <c r="E54" s="326"/>
      <c r="F54" s="327"/>
      <c r="G54" s="295"/>
    </row>
    <row r="55" spans="1:10" s="46" customFormat="1" ht="73.5" hidden="1" customHeight="1">
      <c r="A55" s="87" t="s">
        <v>277</v>
      </c>
      <c r="B55" s="123">
        <v>914</v>
      </c>
      <c r="C55" s="122" t="s">
        <v>80</v>
      </c>
      <c r="D55" s="122" t="s">
        <v>182</v>
      </c>
      <c r="E55" s="122" t="s">
        <v>116</v>
      </c>
      <c r="F55" s="123">
        <v>400</v>
      </c>
      <c r="G55" s="241"/>
    </row>
    <row r="56" spans="1:10" s="46" customFormat="1" ht="15.75">
      <c r="A56" s="95" t="s">
        <v>204</v>
      </c>
      <c r="B56" s="125">
        <v>914</v>
      </c>
      <c r="C56" s="124" t="s">
        <v>78</v>
      </c>
      <c r="D56" s="124" t="s">
        <v>76</v>
      </c>
      <c r="E56" s="124"/>
      <c r="F56" s="125"/>
      <c r="G56" s="33">
        <f>G57+G59+G73</f>
        <v>1702874</v>
      </c>
      <c r="H56" s="10"/>
    </row>
    <row r="57" spans="1:10" s="261" customFormat="1" ht="15.75">
      <c r="A57" s="95" t="s">
        <v>420</v>
      </c>
      <c r="B57" s="272">
        <v>914</v>
      </c>
      <c r="C57" s="271" t="s">
        <v>78</v>
      </c>
      <c r="D57" s="271" t="s">
        <v>82</v>
      </c>
      <c r="E57" s="271"/>
      <c r="F57" s="272"/>
      <c r="G57" s="33">
        <f>G58</f>
        <v>68760</v>
      </c>
      <c r="H57" s="10"/>
    </row>
    <row r="58" spans="1:10" s="261" customFormat="1" ht="50.25" customHeight="1">
      <c r="A58" s="87" t="s">
        <v>421</v>
      </c>
      <c r="B58" s="270">
        <v>914</v>
      </c>
      <c r="C58" s="269" t="s">
        <v>78</v>
      </c>
      <c r="D58" s="269" t="s">
        <v>82</v>
      </c>
      <c r="E58" s="269" t="s">
        <v>422</v>
      </c>
      <c r="F58" s="270">
        <v>200</v>
      </c>
      <c r="G58" s="263">
        <v>68760</v>
      </c>
      <c r="H58" s="10"/>
    </row>
    <row r="59" spans="1:10" s="46" customFormat="1" ht="15.75">
      <c r="A59" s="95" t="s">
        <v>205</v>
      </c>
      <c r="B59" s="125">
        <v>914</v>
      </c>
      <c r="C59" s="124" t="s">
        <v>78</v>
      </c>
      <c r="D59" s="124" t="s">
        <v>206</v>
      </c>
      <c r="E59" s="124"/>
      <c r="F59" s="125"/>
      <c r="G59" s="33">
        <f>G60+G62+G64+G72</f>
        <v>1484114</v>
      </c>
    </row>
    <row r="60" spans="1:10" s="46" customFormat="1" ht="47.25">
      <c r="A60" s="91" t="s">
        <v>210</v>
      </c>
      <c r="B60" s="320">
        <v>914</v>
      </c>
      <c r="C60" s="322" t="s">
        <v>78</v>
      </c>
      <c r="D60" s="322" t="s">
        <v>206</v>
      </c>
      <c r="E60" s="322" t="s">
        <v>207</v>
      </c>
      <c r="F60" s="320">
        <v>200</v>
      </c>
      <c r="G60" s="296">
        <v>367200</v>
      </c>
      <c r="I60" s="10"/>
      <c r="J60" s="10"/>
    </row>
    <row r="61" spans="1:10" s="46" customFormat="1" ht="31.5">
      <c r="A61" s="91" t="s">
        <v>239</v>
      </c>
      <c r="B61" s="321"/>
      <c r="C61" s="323"/>
      <c r="D61" s="323"/>
      <c r="E61" s="323"/>
      <c r="F61" s="321"/>
      <c r="G61" s="297"/>
      <c r="I61" s="10"/>
      <c r="J61" s="10"/>
    </row>
    <row r="62" spans="1:10" s="46" customFormat="1" ht="54" customHeight="1">
      <c r="A62" s="86" t="s">
        <v>209</v>
      </c>
      <c r="B62" s="320">
        <v>914</v>
      </c>
      <c r="C62" s="322" t="s">
        <v>78</v>
      </c>
      <c r="D62" s="322" t="s">
        <v>206</v>
      </c>
      <c r="E62" s="322" t="s">
        <v>208</v>
      </c>
      <c r="F62" s="320">
        <v>200</v>
      </c>
      <c r="G62" s="296">
        <v>359904</v>
      </c>
      <c r="J62" s="10"/>
    </row>
    <row r="63" spans="1:10" s="46" customFormat="1" ht="39.75" customHeight="1">
      <c r="A63" s="91" t="s">
        <v>239</v>
      </c>
      <c r="B63" s="324"/>
      <c r="C63" s="325"/>
      <c r="D63" s="325"/>
      <c r="E63" s="325"/>
      <c r="F63" s="324"/>
      <c r="G63" s="305"/>
      <c r="J63" s="10"/>
    </row>
    <row r="64" spans="1:10" s="46" customFormat="1" ht="93.75" customHeight="1">
      <c r="A64" s="80" t="s">
        <v>255</v>
      </c>
      <c r="B64" s="123">
        <v>914</v>
      </c>
      <c r="C64" s="122" t="s">
        <v>78</v>
      </c>
      <c r="D64" s="122" t="s">
        <v>206</v>
      </c>
      <c r="E64" s="122" t="s">
        <v>256</v>
      </c>
      <c r="F64" s="123">
        <v>200</v>
      </c>
      <c r="G64" s="241">
        <v>486130</v>
      </c>
      <c r="J64" s="10"/>
    </row>
    <row r="65" spans="1:10" s="46" customFormat="1" ht="85.5" hidden="1" customHeight="1">
      <c r="A65" s="80" t="s">
        <v>264</v>
      </c>
      <c r="B65" s="123">
        <v>914</v>
      </c>
      <c r="C65" s="122" t="s">
        <v>78</v>
      </c>
      <c r="D65" s="122" t="s">
        <v>206</v>
      </c>
      <c r="E65" s="122" t="s">
        <v>265</v>
      </c>
      <c r="F65" s="123">
        <v>200</v>
      </c>
      <c r="G65" s="241"/>
    </row>
    <row r="66" spans="1:10" s="46" customFormat="1" ht="15.75" hidden="1">
      <c r="A66" s="81" t="s">
        <v>224</v>
      </c>
      <c r="B66" s="125">
        <v>914</v>
      </c>
      <c r="C66" s="124" t="s">
        <v>78</v>
      </c>
      <c r="D66" s="124" t="s">
        <v>225</v>
      </c>
      <c r="E66" s="122"/>
      <c r="F66" s="123"/>
      <c r="G66" s="33">
        <f>G67</f>
        <v>0</v>
      </c>
    </row>
    <row r="67" spans="1:10" s="46" customFormat="1" ht="30" hidden="1" customHeight="1">
      <c r="A67" s="86" t="s">
        <v>226</v>
      </c>
      <c r="B67" s="320">
        <v>914</v>
      </c>
      <c r="C67" s="322" t="s">
        <v>78</v>
      </c>
      <c r="D67" s="322" t="s">
        <v>225</v>
      </c>
      <c r="E67" s="322" t="s">
        <v>228</v>
      </c>
      <c r="F67" s="320">
        <v>200</v>
      </c>
      <c r="G67" s="296"/>
    </row>
    <row r="68" spans="1:10" s="46" customFormat="1" ht="30.75" hidden="1" customHeight="1">
      <c r="A68" s="87" t="s">
        <v>239</v>
      </c>
      <c r="B68" s="321"/>
      <c r="C68" s="323"/>
      <c r="D68" s="323"/>
      <c r="E68" s="323"/>
      <c r="F68" s="321"/>
      <c r="G68" s="297"/>
    </row>
    <row r="69" spans="1:10" s="46" customFormat="1" ht="99" hidden="1" customHeight="1">
      <c r="A69" s="87" t="s">
        <v>283</v>
      </c>
      <c r="B69" s="129">
        <v>914</v>
      </c>
      <c r="C69" s="130" t="s">
        <v>78</v>
      </c>
      <c r="D69" s="130" t="s">
        <v>206</v>
      </c>
      <c r="E69" s="130" t="s">
        <v>265</v>
      </c>
      <c r="F69" s="129">
        <v>200</v>
      </c>
      <c r="G69" s="243"/>
      <c r="J69" s="10"/>
    </row>
    <row r="70" spans="1:10" s="46" customFormat="1" ht="22.5" hidden="1" customHeight="1">
      <c r="A70" s="95" t="s">
        <v>224</v>
      </c>
      <c r="B70" s="93">
        <v>914</v>
      </c>
      <c r="C70" s="94" t="s">
        <v>78</v>
      </c>
      <c r="D70" s="94" t="s">
        <v>225</v>
      </c>
      <c r="E70" s="94"/>
      <c r="F70" s="93"/>
      <c r="G70" s="240">
        <f>G71</f>
        <v>0</v>
      </c>
    </row>
    <row r="71" spans="1:10" s="46" customFormat="1" ht="64.5" hidden="1" customHeight="1">
      <c r="A71" s="87" t="s">
        <v>334</v>
      </c>
      <c r="B71" s="166">
        <v>914</v>
      </c>
      <c r="C71" s="167" t="s">
        <v>78</v>
      </c>
      <c r="D71" s="167" t="s">
        <v>225</v>
      </c>
      <c r="E71" s="167" t="s">
        <v>228</v>
      </c>
      <c r="F71" s="166">
        <v>200</v>
      </c>
      <c r="G71" s="243"/>
    </row>
    <row r="72" spans="1:10" s="184" customFormat="1" ht="98.25" customHeight="1">
      <c r="A72" s="87" t="s">
        <v>349</v>
      </c>
      <c r="B72" s="185">
        <v>914</v>
      </c>
      <c r="C72" s="186" t="s">
        <v>78</v>
      </c>
      <c r="D72" s="186" t="s">
        <v>206</v>
      </c>
      <c r="E72" s="186" t="s">
        <v>265</v>
      </c>
      <c r="F72" s="185">
        <v>200</v>
      </c>
      <c r="G72" s="243">
        <v>270880</v>
      </c>
    </row>
    <row r="73" spans="1:10" s="172" customFormat="1" ht="23.25" customHeight="1">
      <c r="A73" s="95" t="s">
        <v>224</v>
      </c>
      <c r="B73" s="93">
        <v>914</v>
      </c>
      <c r="C73" s="94" t="s">
        <v>78</v>
      </c>
      <c r="D73" s="94" t="s">
        <v>225</v>
      </c>
      <c r="E73" s="94"/>
      <c r="F73" s="93"/>
      <c r="G73" s="240">
        <f>G74</f>
        <v>150000</v>
      </c>
    </row>
    <row r="74" spans="1:10" s="172" customFormat="1" ht="65.25" customHeight="1">
      <c r="A74" s="87" t="s">
        <v>334</v>
      </c>
      <c r="B74" s="178">
        <v>914</v>
      </c>
      <c r="C74" s="180" t="s">
        <v>78</v>
      </c>
      <c r="D74" s="180" t="s">
        <v>225</v>
      </c>
      <c r="E74" s="246" t="s">
        <v>228</v>
      </c>
      <c r="F74" s="178">
        <v>200</v>
      </c>
      <c r="G74" s="243">
        <v>150000</v>
      </c>
    </row>
    <row r="75" spans="1:10" ht="15" customHeight="1">
      <c r="A75" s="81" t="s">
        <v>189</v>
      </c>
      <c r="B75" s="125">
        <v>914</v>
      </c>
      <c r="C75" s="124" t="s">
        <v>79</v>
      </c>
      <c r="D75" s="124" t="s">
        <v>76</v>
      </c>
      <c r="E75" s="124"/>
      <c r="F75" s="125"/>
      <c r="G75" s="33">
        <f>G76+G82</f>
        <v>5664332.0199999996</v>
      </c>
      <c r="H75" s="10"/>
    </row>
    <row r="76" spans="1:10" s="46" customFormat="1" ht="15.75">
      <c r="A76" s="81" t="s">
        <v>203</v>
      </c>
      <c r="B76" s="125">
        <v>914</v>
      </c>
      <c r="C76" s="124" t="s">
        <v>79</v>
      </c>
      <c r="D76" s="124" t="s">
        <v>77</v>
      </c>
      <c r="E76" s="124"/>
      <c r="F76" s="125"/>
      <c r="G76" s="33">
        <f>G77+G80+G81</f>
        <v>2501000</v>
      </c>
    </row>
    <row r="77" spans="1:10" s="46" customFormat="1" ht="15.75" customHeight="1">
      <c r="A77" s="86" t="s">
        <v>202</v>
      </c>
      <c r="B77" s="320">
        <v>914</v>
      </c>
      <c r="C77" s="322" t="s">
        <v>79</v>
      </c>
      <c r="D77" s="322" t="s">
        <v>77</v>
      </c>
      <c r="E77" s="322" t="s">
        <v>201</v>
      </c>
      <c r="F77" s="320">
        <v>200</v>
      </c>
      <c r="G77" s="296">
        <v>440000</v>
      </c>
    </row>
    <row r="78" spans="1:10" s="46" customFormat="1" ht="39.75" customHeight="1">
      <c r="A78" s="87" t="s">
        <v>239</v>
      </c>
      <c r="B78" s="321"/>
      <c r="C78" s="323"/>
      <c r="D78" s="323"/>
      <c r="E78" s="323"/>
      <c r="F78" s="321"/>
      <c r="G78" s="297"/>
      <c r="J78" s="10"/>
    </row>
    <row r="79" spans="1:10" s="46" customFormat="1" ht="65.25" hidden="1" customHeight="1">
      <c r="A79" s="87" t="s">
        <v>269</v>
      </c>
      <c r="B79" s="120">
        <v>914</v>
      </c>
      <c r="C79" s="121" t="s">
        <v>79</v>
      </c>
      <c r="D79" s="121" t="s">
        <v>77</v>
      </c>
      <c r="E79" s="121" t="s">
        <v>270</v>
      </c>
      <c r="F79" s="120">
        <v>200</v>
      </c>
      <c r="G79" s="243"/>
    </row>
    <row r="80" spans="1:10" s="46" customFormat="1" ht="68.25" customHeight="1">
      <c r="A80" s="87" t="s">
        <v>269</v>
      </c>
      <c r="B80" s="163">
        <v>914</v>
      </c>
      <c r="C80" s="164" t="s">
        <v>79</v>
      </c>
      <c r="D80" s="164" t="s">
        <v>77</v>
      </c>
      <c r="E80" s="207" t="s">
        <v>270</v>
      </c>
      <c r="F80" s="163">
        <v>200</v>
      </c>
      <c r="G80" s="243">
        <v>1010000</v>
      </c>
      <c r="J80" s="10"/>
    </row>
    <row r="81" spans="1:10" s="193" customFormat="1" ht="62.25" customHeight="1">
      <c r="A81" s="87" t="s">
        <v>331</v>
      </c>
      <c r="B81" s="195">
        <v>914</v>
      </c>
      <c r="C81" s="196" t="s">
        <v>79</v>
      </c>
      <c r="D81" s="196" t="s">
        <v>77</v>
      </c>
      <c r="E81" s="196" t="s">
        <v>330</v>
      </c>
      <c r="F81" s="195">
        <v>200</v>
      </c>
      <c r="G81" s="243">
        <v>1051000</v>
      </c>
    </row>
    <row r="82" spans="1:10" ht="15.75">
      <c r="A82" s="81" t="s">
        <v>62</v>
      </c>
      <c r="B82" s="125">
        <v>914</v>
      </c>
      <c r="C82" s="124" t="s">
        <v>79</v>
      </c>
      <c r="D82" s="124" t="s">
        <v>80</v>
      </c>
      <c r="E82" s="124"/>
      <c r="F82" s="125"/>
      <c r="G82" s="33">
        <f>G83+G85+G88+G91+G92</f>
        <v>3163332.02</v>
      </c>
    </row>
    <row r="83" spans="1:10" ht="33.75" customHeight="1">
      <c r="A83" s="86" t="s">
        <v>63</v>
      </c>
      <c r="B83" s="327">
        <v>914</v>
      </c>
      <c r="C83" s="326" t="s">
        <v>79</v>
      </c>
      <c r="D83" s="326" t="s">
        <v>80</v>
      </c>
      <c r="E83" s="326" t="s">
        <v>117</v>
      </c>
      <c r="F83" s="327">
        <v>200</v>
      </c>
      <c r="G83" s="295">
        <v>401000</v>
      </c>
      <c r="H83" s="10"/>
      <c r="J83" s="10"/>
    </row>
    <row r="84" spans="1:10" ht="31.5">
      <c r="A84" s="87" t="s">
        <v>239</v>
      </c>
      <c r="B84" s="327"/>
      <c r="C84" s="326"/>
      <c r="D84" s="326"/>
      <c r="E84" s="326"/>
      <c r="F84" s="327"/>
      <c r="G84" s="295"/>
      <c r="J84" s="10"/>
    </row>
    <row r="85" spans="1:10" ht="31.5">
      <c r="A85" s="86" t="s">
        <v>106</v>
      </c>
      <c r="B85" s="327">
        <v>914</v>
      </c>
      <c r="C85" s="326" t="s">
        <v>79</v>
      </c>
      <c r="D85" s="326" t="s">
        <v>80</v>
      </c>
      <c r="E85" s="326" t="s">
        <v>118</v>
      </c>
      <c r="F85" s="327">
        <v>200</v>
      </c>
      <c r="G85" s="295">
        <v>550000</v>
      </c>
      <c r="I85" s="10"/>
      <c r="J85" s="10"/>
    </row>
    <row r="86" spans="1:10" ht="31.5">
      <c r="A86" s="87" t="s">
        <v>239</v>
      </c>
      <c r="B86" s="327"/>
      <c r="C86" s="326"/>
      <c r="D86" s="326"/>
      <c r="E86" s="326"/>
      <c r="F86" s="327"/>
      <c r="G86" s="295"/>
      <c r="I86" s="10"/>
      <c r="J86" s="10"/>
    </row>
    <row r="87" spans="1:10" s="172" customFormat="1" ht="97.5" hidden="1" customHeight="1">
      <c r="A87" s="91" t="s">
        <v>338</v>
      </c>
      <c r="B87" s="177">
        <v>914</v>
      </c>
      <c r="C87" s="179" t="s">
        <v>79</v>
      </c>
      <c r="D87" s="179" t="s">
        <v>80</v>
      </c>
      <c r="E87" s="179" t="s">
        <v>337</v>
      </c>
      <c r="F87" s="177">
        <v>200</v>
      </c>
      <c r="G87" s="242"/>
      <c r="I87" s="10"/>
    </row>
    <row r="88" spans="1:10" s="46" customFormat="1" ht="21" customHeight="1">
      <c r="A88" s="86" t="s">
        <v>227</v>
      </c>
      <c r="B88" s="320">
        <v>914</v>
      </c>
      <c r="C88" s="322" t="s">
        <v>79</v>
      </c>
      <c r="D88" s="322" t="s">
        <v>80</v>
      </c>
      <c r="E88" s="322" t="s">
        <v>229</v>
      </c>
      <c r="F88" s="320">
        <v>200</v>
      </c>
      <c r="G88" s="296">
        <v>1400000</v>
      </c>
    </row>
    <row r="89" spans="1:10" s="46" customFormat="1" ht="31.5" customHeight="1">
      <c r="A89" s="87" t="s">
        <v>239</v>
      </c>
      <c r="B89" s="321"/>
      <c r="C89" s="323"/>
      <c r="D89" s="323"/>
      <c r="E89" s="323"/>
      <c r="F89" s="321"/>
      <c r="G89" s="297"/>
    </row>
    <row r="90" spans="1:10" s="46" customFormat="1" ht="68.25" hidden="1" customHeight="1">
      <c r="A90" s="87" t="s">
        <v>271</v>
      </c>
      <c r="B90" s="120">
        <v>914</v>
      </c>
      <c r="C90" s="121" t="s">
        <v>79</v>
      </c>
      <c r="D90" s="121" t="s">
        <v>80</v>
      </c>
      <c r="E90" s="121" t="s">
        <v>272</v>
      </c>
      <c r="F90" s="120">
        <v>200</v>
      </c>
      <c r="G90" s="243"/>
    </row>
    <row r="91" spans="1:10" s="261" customFormat="1" ht="51.75" customHeight="1">
      <c r="A91" s="87" t="s">
        <v>416</v>
      </c>
      <c r="B91" s="267">
        <v>914</v>
      </c>
      <c r="C91" s="268" t="s">
        <v>79</v>
      </c>
      <c r="D91" s="268" t="s">
        <v>80</v>
      </c>
      <c r="E91" s="268" t="s">
        <v>417</v>
      </c>
      <c r="F91" s="267">
        <v>200</v>
      </c>
      <c r="G91" s="264">
        <v>220202.02</v>
      </c>
    </row>
    <row r="92" spans="1:10" s="261" customFormat="1" ht="126.75" customHeight="1">
      <c r="A92" s="87" t="s">
        <v>418</v>
      </c>
      <c r="B92" s="267">
        <v>914</v>
      </c>
      <c r="C92" s="268" t="s">
        <v>79</v>
      </c>
      <c r="D92" s="268" t="s">
        <v>80</v>
      </c>
      <c r="E92" s="268" t="s">
        <v>419</v>
      </c>
      <c r="F92" s="267">
        <v>200</v>
      </c>
      <c r="G92" s="264">
        <v>592130</v>
      </c>
    </row>
    <row r="93" spans="1:10" s="20" customFormat="1" ht="17.25" customHeight="1">
      <c r="A93" s="81" t="s">
        <v>185</v>
      </c>
      <c r="B93" s="125">
        <v>914</v>
      </c>
      <c r="C93" s="124" t="s">
        <v>182</v>
      </c>
      <c r="D93" s="124" t="s">
        <v>76</v>
      </c>
      <c r="E93" s="124"/>
      <c r="F93" s="125"/>
      <c r="G93" s="33">
        <f>G94</f>
        <v>245000</v>
      </c>
      <c r="I93" s="55"/>
      <c r="J93" s="55"/>
    </row>
    <row r="94" spans="1:10" ht="15.75">
      <c r="A94" s="81" t="s">
        <v>64</v>
      </c>
      <c r="B94" s="125">
        <v>914</v>
      </c>
      <c r="C94" s="124">
        <v>10</v>
      </c>
      <c r="D94" s="124" t="s">
        <v>75</v>
      </c>
      <c r="E94" s="122"/>
      <c r="F94" s="123"/>
      <c r="G94" s="33">
        <f>SUM(G95)</f>
        <v>245000</v>
      </c>
    </row>
    <row r="95" spans="1:10" ht="31.5">
      <c r="A95" s="86" t="s">
        <v>65</v>
      </c>
      <c r="B95" s="329">
        <v>914</v>
      </c>
      <c r="C95" s="328">
        <v>10</v>
      </c>
      <c r="D95" s="328" t="s">
        <v>75</v>
      </c>
      <c r="E95" s="326" t="s">
        <v>124</v>
      </c>
      <c r="F95" s="327">
        <v>300</v>
      </c>
      <c r="G95" s="295">
        <v>245000</v>
      </c>
      <c r="H95" s="10"/>
    </row>
    <row r="96" spans="1:10" ht="22.5" customHeight="1">
      <c r="A96" s="87" t="s">
        <v>66</v>
      </c>
      <c r="B96" s="329"/>
      <c r="C96" s="328"/>
      <c r="D96" s="328"/>
      <c r="E96" s="326"/>
      <c r="F96" s="327"/>
      <c r="G96" s="295"/>
    </row>
    <row r="97" spans="1:12" ht="31.5" customHeight="1">
      <c r="A97" s="81" t="s">
        <v>67</v>
      </c>
      <c r="B97" s="96">
        <v>914</v>
      </c>
      <c r="C97" s="124"/>
      <c r="D97" s="124"/>
      <c r="E97" s="122"/>
      <c r="F97" s="123"/>
      <c r="G97" s="33">
        <f>G98+G102+G124</f>
        <v>6344414.7000000002</v>
      </c>
    </row>
    <row r="98" spans="1:12" s="19" customFormat="1" ht="16.5" customHeight="1">
      <c r="A98" s="81" t="s">
        <v>184</v>
      </c>
      <c r="B98" s="81"/>
      <c r="C98" s="124" t="s">
        <v>81</v>
      </c>
      <c r="D98" s="124" t="s">
        <v>76</v>
      </c>
      <c r="E98" s="122"/>
      <c r="F98" s="123"/>
      <c r="G98" s="33">
        <f>G99</f>
        <v>3000</v>
      </c>
    </row>
    <row r="99" spans="1:12" ht="21" customHeight="1">
      <c r="A99" s="81" t="s">
        <v>240</v>
      </c>
      <c r="B99" s="125">
        <v>914</v>
      </c>
      <c r="C99" s="124" t="s">
        <v>81</v>
      </c>
      <c r="D99" s="124" t="s">
        <v>81</v>
      </c>
      <c r="E99" s="122"/>
      <c r="F99" s="125"/>
      <c r="G99" s="33">
        <f>SUM(G100)</f>
        <v>3000</v>
      </c>
    </row>
    <row r="100" spans="1:12" ht="80.25" customHeight="1">
      <c r="A100" s="86" t="s">
        <v>246</v>
      </c>
      <c r="B100" s="327">
        <v>914</v>
      </c>
      <c r="C100" s="326" t="s">
        <v>81</v>
      </c>
      <c r="D100" s="326" t="s">
        <v>81</v>
      </c>
      <c r="E100" s="326" t="s">
        <v>119</v>
      </c>
      <c r="F100" s="327">
        <v>200</v>
      </c>
      <c r="G100" s="295">
        <v>3000</v>
      </c>
    </row>
    <row r="101" spans="1:12" ht="38.25" customHeight="1">
      <c r="A101" s="87" t="s">
        <v>239</v>
      </c>
      <c r="B101" s="327"/>
      <c r="C101" s="326"/>
      <c r="D101" s="326"/>
      <c r="E101" s="326"/>
      <c r="F101" s="327"/>
      <c r="G101" s="295"/>
    </row>
    <row r="102" spans="1:12" ht="25.5" customHeight="1">
      <c r="A102" s="81" t="s">
        <v>250</v>
      </c>
      <c r="B102" s="125">
        <v>914</v>
      </c>
      <c r="C102" s="124" t="s">
        <v>82</v>
      </c>
      <c r="D102" s="124" t="s">
        <v>76</v>
      </c>
      <c r="E102" s="124"/>
      <c r="F102" s="125"/>
      <c r="G102" s="33">
        <f>G103</f>
        <v>6338414.7000000002</v>
      </c>
    </row>
    <row r="103" spans="1:12" ht="25.5" customHeight="1">
      <c r="A103" s="81" t="s">
        <v>68</v>
      </c>
      <c r="B103" s="125">
        <v>914</v>
      </c>
      <c r="C103" s="124" t="s">
        <v>82</v>
      </c>
      <c r="D103" s="124" t="s">
        <v>75</v>
      </c>
      <c r="E103" s="124"/>
      <c r="F103" s="125"/>
      <c r="G103" s="33">
        <f>G104+G115</f>
        <v>6338414.7000000002</v>
      </c>
      <c r="H103" s="10"/>
    </row>
    <row r="104" spans="1:12" ht="22.5" customHeight="1">
      <c r="A104" s="82" t="s">
        <v>69</v>
      </c>
      <c r="B104" s="97">
        <v>914</v>
      </c>
      <c r="C104" s="98" t="s">
        <v>82</v>
      </c>
      <c r="D104" s="98" t="s">
        <v>75</v>
      </c>
      <c r="E104" s="98"/>
      <c r="F104" s="97"/>
      <c r="G104" s="201">
        <f>SUM(G105:G114)</f>
        <v>5050010.1500000004</v>
      </c>
    </row>
    <row r="105" spans="1:12" ht="37.5" customHeight="1">
      <c r="A105" s="86" t="s">
        <v>242</v>
      </c>
      <c r="B105" s="327">
        <v>914</v>
      </c>
      <c r="C105" s="326" t="s">
        <v>82</v>
      </c>
      <c r="D105" s="326" t="s">
        <v>75</v>
      </c>
      <c r="E105" s="326" t="s">
        <v>125</v>
      </c>
      <c r="F105" s="327">
        <v>100</v>
      </c>
      <c r="G105" s="295">
        <v>3228841.67</v>
      </c>
      <c r="J105" s="10"/>
    </row>
    <row r="106" spans="1:12" ht="67.5" customHeight="1">
      <c r="A106" s="87" t="s">
        <v>54</v>
      </c>
      <c r="B106" s="327"/>
      <c r="C106" s="326"/>
      <c r="D106" s="326"/>
      <c r="E106" s="326"/>
      <c r="F106" s="327"/>
      <c r="G106" s="295"/>
    </row>
    <row r="107" spans="1:12" ht="40.5" customHeight="1">
      <c r="A107" s="86" t="s">
        <v>243</v>
      </c>
      <c r="B107" s="327">
        <v>914</v>
      </c>
      <c r="C107" s="326" t="s">
        <v>82</v>
      </c>
      <c r="D107" s="326" t="s">
        <v>75</v>
      </c>
      <c r="E107" s="326" t="s">
        <v>125</v>
      </c>
      <c r="F107" s="327">
        <v>200</v>
      </c>
      <c r="G107" s="295">
        <v>1781168.48</v>
      </c>
      <c r="H107" s="10"/>
      <c r="I107" s="10"/>
    </row>
    <row r="108" spans="1:12" ht="31.5">
      <c r="A108" s="91" t="s">
        <v>239</v>
      </c>
      <c r="B108" s="327"/>
      <c r="C108" s="326"/>
      <c r="D108" s="326"/>
      <c r="E108" s="326"/>
      <c r="F108" s="327"/>
      <c r="G108" s="295"/>
      <c r="L108" s="10"/>
    </row>
    <row r="109" spans="1:12" ht="31.5">
      <c r="A109" s="86" t="s">
        <v>70</v>
      </c>
      <c r="B109" s="327">
        <v>914</v>
      </c>
      <c r="C109" s="326" t="s">
        <v>82</v>
      </c>
      <c r="D109" s="326" t="s">
        <v>75</v>
      </c>
      <c r="E109" s="326" t="s">
        <v>125</v>
      </c>
      <c r="F109" s="327">
        <v>800</v>
      </c>
      <c r="G109" s="295">
        <v>40000</v>
      </c>
      <c r="H109" s="330"/>
    </row>
    <row r="110" spans="1:12" ht="15.75">
      <c r="A110" s="87" t="s">
        <v>57</v>
      </c>
      <c r="B110" s="327"/>
      <c r="C110" s="326"/>
      <c r="D110" s="326"/>
      <c r="E110" s="326"/>
      <c r="F110" s="327"/>
      <c r="G110" s="295"/>
      <c r="H110" s="330"/>
    </row>
    <row r="111" spans="1:12" ht="63" hidden="1" customHeight="1">
      <c r="A111" s="86" t="s">
        <v>110</v>
      </c>
      <c r="B111" s="327">
        <v>914</v>
      </c>
      <c r="C111" s="326" t="s">
        <v>82</v>
      </c>
      <c r="D111" s="326" t="s">
        <v>75</v>
      </c>
      <c r="E111" s="322" t="s">
        <v>126</v>
      </c>
      <c r="F111" s="320">
        <v>100</v>
      </c>
      <c r="G111" s="296"/>
    </row>
    <row r="112" spans="1:12" ht="62.25" hidden="1" customHeight="1">
      <c r="A112" s="87" t="s">
        <v>54</v>
      </c>
      <c r="B112" s="327"/>
      <c r="C112" s="326"/>
      <c r="D112" s="326"/>
      <c r="E112" s="323"/>
      <c r="F112" s="321"/>
      <c r="G112" s="297"/>
    </row>
    <row r="113" spans="1:10" ht="62.25" hidden="1" customHeight="1">
      <c r="A113" s="86" t="s">
        <v>111</v>
      </c>
      <c r="B113" s="327">
        <v>914</v>
      </c>
      <c r="C113" s="326" t="s">
        <v>82</v>
      </c>
      <c r="D113" s="326" t="s">
        <v>75</v>
      </c>
      <c r="E113" s="322" t="s">
        <v>127</v>
      </c>
      <c r="F113" s="320">
        <v>100</v>
      </c>
      <c r="G113" s="296"/>
    </row>
    <row r="114" spans="1:10" ht="61.5" hidden="1" customHeight="1">
      <c r="A114" s="87" t="s">
        <v>54</v>
      </c>
      <c r="B114" s="327"/>
      <c r="C114" s="326"/>
      <c r="D114" s="326"/>
      <c r="E114" s="323"/>
      <c r="F114" s="321"/>
      <c r="G114" s="297"/>
    </row>
    <row r="115" spans="1:10" s="12" customFormat="1" ht="15.75">
      <c r="A115" s="82" t="s">
        <v>181</v>
      </c>
      <c r="B115" s="97">
        <v>914</v>
      </c>
      <c r="C115" s="98" t="s">
        <v>82</v>
      </c>
      <c r="D115" s="98" t="s">
        <v>75</v>
      </c>
      <c r="E115" s="98"/>
      <c r="F115" s="97"/>
      <c r="G115" s="201">
        <f>SUM(G116:G123)</f>
        <v>1288404.55</v>
      </c>
    </row>
    <row r="116" spans="1:10" s="44" customFormat="1" ht="78.75" hidden="1">
      <c r="A116" s="86" t="s">
        <v>197</v>
      </c>
      <c r="B116" s="320">
        <v>914</v>
      </c>
      <c r="C116" s="322" t="s">
        <v>82</v>
      </c>
      <c r="D116" s="322" t="s">
        <v>75</v>
      </c>
      <c r="E116" s="322" t="s">
        <v>198</v>
      </c>
      <c r="F116" s="320">
        <v>100</v>
      </c>
      <c r="G116" s="296"/>
      <c r="I116" s="10"/>
    </row>
    <row r="117" spans="1:10" s="44" customFormat="1" ht="63" hidden="1">
      <c r="A117" s="87" t="s">
        <v>54</v>
      </c>
      <c r="B117" s="321"/>
      <c r="C117" s="323"/>
      <c r="D117" s="323"/>
      <c r="E117" s="323"/>
      <c r="F117" s="321"/>
      <c r="G117" s="297"/>
    </row>
    <row r="118" spans="1:10" s="44" customFormat="1" ht="63" hidden="1">
      <c r="A118" s="86" t="s">
        <v>199</v>
      </c>
      <c r="B118" s="320">
        <v>914</v>
      </c>
      <c r="C118" s="322" t="s">
        <v>82</v>
      </c>
      <c r="D118" s="322" t="s">
        <v>75</v>
      </c>
      <c r="E118" s="322" t="s">
        <v>200</v>
      </c>
      <c r="F118" s="320">
        <v>100</v>
      </c>
      <c r="G118" s="296"/>
      <c r="I118" s="10"/>
    </row>
    <row r="119" spans="1:10" s="44" customFormat="1" ht="63" hidden="1">
      <c r="A119" s="87" t="s">
        <v>54</v>
      </c>
      <c r="B119" s="321"/>
      <c r="C119" s="323"/>
      <c r="D119" s="323"/>
      <c r="E119" s="323"/>
      <c r="F119" s="321"/>
      <c r="G119" s="297"/>
    </row>
    <row r="120" spans="1:10" s="12" customFormat="1" ht="46.5" customHeight="1">
      <c r="A120" s="86" t="s">
        <v>179</v>
      </c>
      <c r="B120" s="320">
        <v>914</v>
      </c>
      <c r="C120" s="322" t="s">
        <v>82</v>
      </c>
      <c r="D120" s="322" t="s">
        <v>75</v>
      </c>
      <c r="E120" s="322" t="s">
        <v>180</v>
      </c>
      <c r="F120" s="320">
        <v>100</v>
      </c>
      <c r="G120" s="296">
        <v>1214404.55</v>
      </c>
      <c r="I120" s="10"/>
    </row>
    <row r="121" spans="1:10" s="12" customFormat="1" ht="62.25" customHeight="1">
      <c r="A121" s="87" t="s">
        <v>54</v>
      </c>
      <c r="B121" s="321"/>
      <c r="C121" s="323"/>
      <c r="D121" s="323"/>
      <c r="E121" s="323"/>
      <c r="F121" s="321"/>
      <c r="G121" s="297"/>
      <c r="I121" s="10"/>
    </row>
    <row r="122" spans="1:10" s="18" customFormat="1" ht="47.25" customHeight="1">
      <c r="A122" s="86" t="s">
        <v>179</v>
      </c>
      <c r="B122" s="327">
        <v>914</v>
      </c>
      <c r="C122" s="326" t="s">
        <v>82</v>
      </c>
      <c r="D122" s="326" t="s">
        <v>75</v>
      </c>
      <c r="E122" s="322" t="s">
        <v>180</v>
      </c>
      <c r="F122" s="320">
        <v>200</v>
      </c>
      <c r="G122" s="296">
        <v>74000</v>
      </c>
      <c r="H122" s="10"/>
    </row>
    <row r="123" spans="1:10" s="18" customFormat="1" ht="31.5">
      <c r="A123" s="87" t="s">
        <v>239</v>
      </c>
      <c r="B123" s="327"/>
      <c r="C123" s="326"/>
      <c r="D123" s="326"/>
      <c r="E123" s="323"/>
      <c r="F123" s="321"/>
      <c r="G123" s="297"/>
    </row>
    <row r="124" spans="1:10" s="19" customFormat="1" ht="15.75">
      <c r="A124" s="81" t="s">
        <v>187</v>
      </c>
      <c r="B124" s="125">
        <v>914</v>
      </c>
      <c r="C124" s="124" t="s">
        <v>188</v>
      </c>
      <c r="D124" s="124" t="s">
        <v>76</v>
      </c>
      <c r="E124" s="124"/>
      <c r="F124" s="125"/>
      <c r="G124" s="33">
        <f>G125</f>
        <v>3000</v>
      </c>
    </row>
    <row r="125" spans="1:10" ht="25.5" customHeight="1">
      <c r="A125" s="81" t="s">
        <v>241</v>
      </c>
      <c r="B125" s="125">
        <v>914</v>
      </c>
      <c r="C125" s="124">
        <v>11</v>
      </c>
      <c r="D125" s="124" t="s">
        <v>79</v>
      </c>
      <c r="E125" s="122"/>
      <c r="F125" s="123"/>
      <c r="G125" s="33">
        <f>SUM(G126)</f>
        <v>3000</v>
      </c>
      <c r="J125" s="10"/>
    </row>
    <row r="126" spans="1:10" ht="84" customHeight="1">
      <c r="A126" s="86" t="s">
        <v>244</v>
      </c>
      <c r="B126" s="327">
        <v>914</v>
      </c>
      <c r="C126" s="326">
        <v>11</v>
      </c>
      <c r="D126" s="326" t="s">
        <v>79</v>
      </c>
      <c r="E126" s="326" t="s">
        <v>128</v>
      </c>
      <c r="F126" s="327">
        <v>200</v>
      </c>
      <c r="G126" s="295">
        <v>3000</v>
      </c>
      <c r="J126" s="10"/>
    </row>
    <row r="127" spans="1:10" ht="31.5">
      <c r="A127" s="87" t="s">
        <v>239</v>
      </c>
      <c r="B127" s="327"/>
      <c r="C127" s="326"/>
      <c r="D127" s="326"/>
      <c r="E127" s="326"/>
      <c r="F127" s="327"/>
      <c r="G127" s="295"/>
      <c r="J127" s="10"/>
    </row>
    <row r="128" spans="1:10" ht="15.75">
      <c r="A128" s="81" t="s">
        <v>71</v>
      </c>
      <c r="B128" s="123"/>
      <c r="C128" s="122"/>
      <c r="D128" s="122"/>
      <c r="E128" s="122"/>
      <c r="F128" s="123"/>
      <c r="G128" s="33">
        <f>G11+G97</f>
        <v>22494409.34</v>
      </c>
      <c r="H128" s="10"/>
      <c r="I128" s="10"/>
    </row>
    <row r="129" spans="7:10">
      <c r="G129" s="8"/>
      <c r="I129" s="10"/>
    </row>
    <row r="130" spans="7:10">
      <c r="G130" s="10"/>
    </row>
    <row r="132" spans="7:10">
      <c r="J132" s="46"/>
    </row>
    <row r="133" spans="7:10">
      <c r="J133" s="46"/>
    </row>
    <row r="134" spans="7:10">
      <c r="J134" s="46"/>
    </row>
    <row r="135" spans="7:10">
      <c r="J135" s="46"/>
    </row>
    <row r="140" spans="7:10">
      <c r="I140" s="10"/>
    </row>
  </sheetData>
  <mergeCells count="191">
    <mergeCell ref="G40:G41"/>
    <mergeCell ref="G42:G43"/>
    <mergeCell ref="A48:A49"/>
    <mergeCell ref="B29:B30"/>
    <mergeCell ref="C29:C30"/>
    <mergeCell ref="D29:D30"/>
    <mergeCell ref="H109:H110"/>
    <mergeCell ref="E77:E78"/>
    <mergeCell ref="D77:D78"/>
    <mergeCell ref="C77:C78"/>
    <mergeCell ref="B77:B78"/>
    <mergeCell ref="B83:B84"/>
    <mergeCell ref="D100:D101"/>
    <mergeCell ref="D83:D84"/>
    <mergeCell ref="E83:E84"/>
    <mergeCell ref="D85:D86"/>
    <mergeCell ref="C83:C84"/>
    <mergeCell ref="E100:E101"/>
    <mergeCell ref="D95:D96"/>
    <mergeCell ref="E85:E86"/>
    <mergeCell ref="F40:F41"/>
    <mergeCell ref="G48:G49"/>
    <mergeCell ref="G38:G39"/>
    <mergeCell ref="E29:E30"/>
    <mergeCell ref="B53:B54"/>
    <mergeCell ref="D42:D43"/>
    <mergeCell ref="D48:D49"/>
    <mergeCell ref="B48:B49"/>
    <mergeCell ref="B40:B41"/>
    <mergeCell ref="B42:B43"/>
    <mergeCell ref="D40:D41"/>
    <mergeCell ref="C53:C54"/>
    <mergeCell ref="C48:C49"/>
    <mergeCell ref="C40:C41"/>
    <mergeCell ref="C42:C43"/>
    <mergeCell ref="D38:D39"/>
    <mergeCell ref="E42:E43"/>
    <mergeCell ref="E40:E41"/>
    <mergeCell ref="E48:E49"/>
    <mergeCell ref="B38:B39"/>
    <mergeCell ref="C38:C39"/>
    <mergeCell ref="A1:G1"/>
    <mergeCell ref="C14:C15"/>
    <mergeCell ref="A6:G6"/>
    <mergeCell ref="A5:G5"/>
    <mergeCell ref="A4:G4"/>
    <mergeCell ref="A2:G2"/>
    <mergeCell ref="A3:G3"/>
    <mergeCell ref="D14:D15"/>
    <mergeCell ref="E14:E15"/>
    <mergeCell ref="F14:F15"/>
    <mergeCell ref="A8:G8"/>
    <mergeCell ref="B14:B15"/>
    <mergeCell ref="G14:G15"/>
    <mergeCell ref="A9:G9"/>
    <mergeCell ref="A7:G7"/>
    <mergeCell ref="G19:G20"/>
    <mergeCell ref="B21:B22"/>
    <mergeCell ref="C21:C22"/>
    <mergeCell ref="F23:F24"/>
    <mergeCell ref="G23:G24"/>
    <mergeCell ref="E21:E22"/>
    <mergeCell ref="C19:C20"/>
    <mergeCell ref="B19:B20"/>
    <mergeCell ref="D19:D20"/>
    <mergeCell ref="D21:D22"/>
    <mergeCell ref="F19:F20"/>
    <mergeCell ref="E19:E20"/>
    <mergeCell ref="E23:E24"/>
    <mergeCell ref="F21:F22"/>
    <mergeCell ref="G21:G22"/>
    <mergeCell ref="C23:C24"/>
    <mergeCell ref="D23:D24"/>
    <mergeCell ref="B23:B24"/>
    <mergeCell ref="G83:G84"/>
    <mergeCell ref="F48:F49"/>
    <mergeCell ref="F42:F43"/>
    <mergeCell ref="G77:G78"/>
    <mergeCell ref="F77:F78"/>
    <mergeCell ref="F83:F84"/>
    <mergeCell ref="F85:F86"/>
    <mergeCell ref="C111:C112"/>
    <mergeCell ref="D111:D112"/>
    <mergeCell ref="E111:E112"/>
    <mergeCell ref="F111:F112"/>
    <mergeCell ref="G111:G112"/>
    <mergeCell ref="G53:G54"/>
    <mergeCell ref="F53:F54"/>
    <mergeCell ref="B85:B86"/>
    <mergeCell ref="C85:C86"/>
    <mergeCell ref="C95:C96"/>
    <mergeCell ref="B95:B96"/>
    <mergeCell ref="F109:F110"/>
    <mergeCell ref="G109:G110"/>
    <mergeCell ref="B111:B112"/>
    <mergeCell ref="B88:B89"/>
    <mergeCell ref="C88:C89"/>
    <mergeCell ref="D88:D89"/>
    <mergeCell ref="F88:F89"/>
    <mergeCell ref="G88:G89"/>
    <mergeCell ref="E88:E89"/>
    <mergeCell ref="G100:G101"/>
    <mergeCell ref="G95:G96"/>
    <mergeCell ref="F95:F96"/>
    <mergeCell ref="E95:E96"/>
    <mergeCell ref="F100:F101"/>
    <mergeCell ref="G85:G86"/>
    <mergeCell ref="F126:F127"/>
    <mergeCell ref="G126:G127"/>
    <mergeCell ref="E126:E127"/>
    <mergeCell ref="B126:B127"/>
    <mergeCell ref="C126:C127"/>
    <mergeCell ref="D126:D127"/>
    <mergeCell ref="C105:C106"/>
    <mergeCell ref="C107:C108"/>
    <mergeCell ref="E107:E108"/>
    <mergeCell ref="G107:G108"/>
    <mergeCell ref="E105:E106"/>
    <mergeCell ref="F105:F106"/>
    <mergeCell ref="D109:D110"/>
    <mergeCell ref="G105:G106"/>
    <mergeCell ref="D105:D106"/>
    <mergeCell ref="D107:D108"/>
    <mergeCell ref="B109:B110"/>
    <mergeCell ref="B107:B108"/>
    <mergeCell ref="C109:C110"/>
    <mergeCell ref="G113:G114"/>
    <mergeCell ref="F113:F114"/>
    <mergeCell ref="E113:E114"/>
    <mergeCell ref="D113:D114"/>
    <mergeCell ref="C113:C114"/>
    <mergeCell ref="D122:D123"/>
    <mergeCell ref="B122:B123"/>
    <mergeCell ref="C122:C123"/>
    <mergeCell ref="G122:G123"/>
    <mergeCell ref="F122:F123"/>
    <mergeCell ref="E122:E123"/>
    <mergeCell ref="G26:G27"/>
    <mergeCell ref="F26:F27"/>
    <mergeCell ref="E26:E27"/>
    <mergeCell ref="D26:D27"/>
    <mergeCell ref="C26:C27"/>
    <mergeCell ref="B26:B27"/>
    <mergeCell ref="B120:B121"/>
    <mergeCell ref="C120:C121"/>
    <mergeCell ref="D120:D121"/>
    <mergeCell ref="G120:G121"/>
    <mergeCell ref="F120:F121"/>
    <mergeCell ref="E120:E121"/>
    <mergeCell ref="B113:B114"/>
    <mergeCell ref="E109:E110"/>
    <mergeCell ref="B100:B101"/>
    <mergeCell ref="C100:C101"/>
    <mergeCell ref="B105:B106"/>
    <mergeCell ref="F107:F108"/>
    <mergeCell ref="B116:B117"/>
    <mergeCell ref="C116:C117"/>
    <mergeCell ref="D116:D117"/>
    <mergeCell ref="E116:E117"/>
    <mergeCell ref="F116:F117"/>
    <mergeCell ref="G116:G117"/>
    <mergeCell ref="B118:B119"/>
    <mergeCell ref="C118:C119"/>
    <mergeCell ref="D118:D119"/>
    <mergeCell ref="E118:E119"/>
    <mergeCell ref="F118:F119"/>
    <mergeCell ref="G118:G119"/>
    <mergeCell ref="F29:F30"/>
    <mergeCell ref="G29:G30"/>
    <mergeCell ref="B67:B68"/>
    <mergeCell ref="C67:C68"/>
    <mergeCell ref="D67:D68"/>
    <mergeCell ref="E67:E68"/>
    <mergeCell ref="F67:F68"/>
    <mergeCell ref="G67:G68"/>
    <mergeCell ref="G60:G61"/>
    <mergeCell ref="E60:E61"/>
    <mergeCell ref="D60:D61"/>
    <mergeCell ref="C60:C61"/>
    <mergeCell ref="B60:B61"/>
    <mergeCell ref="F60:F61"/>
    <mergeCell ref="B62:B63"/>
    <mergeCell ref="C62:C63"/>
    <mergeCell ref="D62:D63"/>
    <mergeCell ref="E62:E63"/>
    <mergeCell ref="F62:F63"/>
    <mergeCell ref="G62:G63"/>
    <mergeCell ref="E53:E54"/>
    <mergeCell ref="D53:D54"/>
    <mergeCell ref="E38:E39"/>
    <mergeCell ref="F38:F39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scale="60" fitToWidth="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0"/>
  <sheetViews>
    <sheetView topLeftCell="A4" zoomScaleSheetLayoutView="100" workbookViewId="0">
      <selection activeCell="J13" sqref="J13"/>
    </sheetView>
  </sheetViews>
  <sheetFormatPr defaultRowHeight="15"/>
  <cols>
    <col min="1" max="1" width="58.42578125" style="17" customWidth="1"/>
    <col min="2" max="2" width="10.7109375" style="17" customWidth="1"/>
    <col min="3" max="3" width="8.85546875" style="17" customWidth="1"/>
    <col min="4" max="4" width="6.28515625" style="17" customWidth="1"/>
    <col min="5" max="5" width="14.140625" style="17" customWidth="1"/>
    <col min="6" max="6" width="11.5703125" style="17" customWidth="1"/>
    <col min="7" max="8" width="16.28515625" style="17" customWidth="1"/>
    <col min="9" max="13" width="14.7109375" style="46" bestFit="1" customWidth="1"/>
    <col min="14" max="16384" width="9.140625" style="46"/>
  </cols>
  <sheetData>
    <row r="1" spans="1:11" ht="15.75">
      <c r="A1" s="309" t="s">
        <v>326</v>
      </c>
      <c r="B1" s="309"/>
      <c r="C1" s="309"/>
      <c r="D1" s="309"/>
      <c r="E1" s="309"/>
      <c r="F1" s="309"/>
      <c r="G1" s="309"/>
      <c r="H1" s="309"/>
    </row>
    <row r="2" spans="1:11" ht="15.75">
      <c r="A2" s="309" t="s">
        <v>263</v>
      </c>
      <c r="B2" s="309"/>
      <c r="C2" s="309"/>
      <c r="D2" s="309"/>
      <c r="E2" s="309"/>
      <c r="F2" s="309"/>
      <c r="G2" s="309"/>
      <c r="H2" s="309"/>
    </row>
    <row r="3" spans="1:11" ht="15.75">
      <c r="A3" s="309" t="s">
        <v>24</v>
      </c>
      <c r="B3" s="309"/>
      <c r="C3" s="309"/>
      <c r="D3" s="309"/>
      <c r="E3" s="309"/>
      <c r="F3" s="309"/>
      <c r="G3" s="309"/>
      <c r="H3" s="309"/>
    </row>
    <row r="4" spans="1:11" ht="15.75">
      <c r="A4" s="309" t="s">
        <v>21</v>
      </c>
      <c r="B4" s="309"/>
      <c r="C4" s="309"/>
      <c r="D4" s="309"/>
      <c r="E4" s="309"/>
      <c r="F4" s="309"/>
      <c r="G4" s="309"/>
      <c r="H4" s="309"/>
    </row>
    <row r="5" spans="1:11" ht="15.75">
      <c r="A5" s="309" t="s">
        <v>22</v>
      </c>
      <c r="B5" s="309"/>
      <c r="C5" s="309"/>
      <c r="D5" s="309"/>
      <c r="E5" s="309"/>
      <c r="F5" s="309"/>
      <c r="G5" s="309"/>
      <c r="H5" s="309"/>
    </row>
    <row r="6" spans="1:11" ht="15.75">
      <c r="A6" s="309" t="s">
        <v>407</v>
      </c>
      <c r="B6" s="309"/>
      <c r="C6" s="309"/>
      <c r="D6" s="309"/>
      <c r="E6" s="309"/>
      <c r="F6" s="309"/>
      <c r="G6" s="309"/>
      <c r="H6" s="309"/>
    </row>
    <row r="7" spans="1:11">
      <c r="A7" s="314"/>
      <c r="B7" s="314"/>
      <c r="C7" s="314"/>
      <c r="D7" s="314"/>
      <c r="E7" s="314"/>
      <c r="F7" s="314"/>
      <c r="G7" s="314"/>
      <c r="H7" s="314"/>
    </row>
    <row r="8" spans="1:11" ht="15.75" customHeight="1">
      <c r="A8" s="310" t="s">
        <v>377</v>
      </c>
      <c r="B8" s="310"/>
      <c r="C8" s="310"/>
      <c r="D8" s="310"/>
      <c r="E8" s="310"/>
      <c r="F8" s="310"/>
      <c r="G8" s="310"/>
      <c r="H8" s="310"/>
    </row>
    <row r="10" spans="1:11" ht="15.75">
      <c r="A10" s="331" t="s">
        <v>25</v>
      </c>
      <c r="B10" s="331" t="s">
        <v>74</v>
      </c>
      <c r="C10" s="331" t="s">
        <v>73</v>
      </c>
      <c r="D10" s="331" t="s">
        <v>105</v>
      </c>
      <c r="E10" s="331" t="s">
        <v>50</v>
      </c>
      <c r="F10" s="331" t="s">
        <v>51</v>
      </c>
      <c r="G10" s="331" t="s">
        <v>29</v>
      </c>
      <c r="H10" s="331"/>
    </row>
    <row r="11" spans="1:11" ht="19.5" customHeight="1">
      <c r="A11" s="331"/>
      <c r="B11" s="331"/>
      <c r="C11" s="331"/>
      <c r="D11" s="331"/>
      <c r="E11" s="331"/>
      <c r="F11" s="331"/>
      <c r="G11" s="202" t="s">
        <v>370</v>
      </c>
      <c r="H11" s="202" t="s">
        <v>383</v>
      </c>
    </row>
    <row r="12" spans="1:11" ht="47.25">
      <c r="A12" s="45" t="s">
        <v>26</v>
      </c>
      <c r="B12" s="131">
        <v>914</v>
      </c>
      <c r="C12" s="138"/>
      <c r="D12" s="138"/>
      <c r="E12" s="131"/>
      <c r="F12" s="131"/>
      <c r="G12" s="33">
        <f>G13+G41+G45+G49+G58+G70</f>
        <v>9103185.5399999991</v>
      </c>
      <c r="H12" s="49">
        <f>H13+H41+H45+H49+H58+H70</f>
        <v>8227341.9000000004</v>
      </c>
      <c r="I12" s="10"/>
      <c r="J12" s="10"/>
    </row>
    <row r="13" spans="1:11" ht="20.25" customHeight="1">
      <c r="A13" s="45" t="s">
        <v>194</v>
      </c>
      <c r="B13" s="131">
        <v>914</v>
      </c>
      <c r="C13" s="138" t="s">
        <v>75</v>
      </c>
      <c r="D13" s="138" t="s">
        <v>76</v>
      </c>
      <c r="E13" s="131"/>
      <c r="F13" s="131"/>
      <c r="G13" s="33">
        <f>G14+G17+G31+G33+G29</f>
        <v>6372743.4100000001</v>
      </c>
      <c r="H13" s="49">
        <f>H14+H17+H31+H33+H29</f>
        <v>5494647.9000000004</v>
      </c>
      <c r="J13" s="10"/>
    </row>
    <row r="14" spans="1:11" ht="48" customHeight="1">
      <c r="A14" s="45" t="s">
        <v>52</v>
      </c>
      <c r="B14" s="131">
        <v>914</v>
      </c>
      <c r="C14" s="138" t="s">
        <v>75</v>
      </c>
      <c r="D14" s="138" t="s">
        <v>77</v>
      </c>
      <c r="E14" s="131"/>
      <c r="F14" s="131"/>
      <c r="G14" s="33">
        <f>SUM(G15)</f>
        <v>1003845.12</v>
      </c>
      <c r="H14" s="33">
        <f>SUM(H15)</f>
        <v>1003845.12</v>
      </c>
      <c r="I14" s="10"/>
      <c r="J14" s="10"/>
    </row>
    <row r="15" spans="1:11" ht="31.5">
      <c r="A15" s="52" t="s">
        <v>53</v>
      </c>
      <c r="B15" s="332">
        <v>914</v>
      </c>
      <c r="C15" s="333" t="s">
        <v>75</v>
      </c>
      <c r="D15" s="333" t="s">
        <v>77</v>
      </c>
      <c r="E15" s="333" t="s">
        <v>114</v>
      </c>
      <c r="F15" s="332">
        <v>100</v>
      </c>
      <c r="G15" s="295">
        <v>1003845.12</v>
      </c>
      <c r="H15" s="295">
        <v>1003845.12</v>
      </c>
      <c r="J15" s="10"/>
    </row>
    <row r="16" spans="1:11" ht="80.25" customHeight="1">
      <c r="A16" s="53" t="s">
        <v>54</v>
      </c>
      <c r="B16" s="332"/>
      <c r="C16" s="333"/>
      <c r="D16" s="333"/>
      <c r="E16" s="333"/>
      <c r="F16" s="332"/>
      <c r="G16" s="295"/>
      <c r="H16" s="295"/>
      <c r="J16" s="10"/>
      <c r="K16" s="10"/>
    </row>
    <row r="17" spans="1:12" ht="65.25" customHeight="1">
      <c r="A17" s="45" t="s">
        <v>72</v>
      </c>
      <c r="B17" s="131">
        <v>914</v>
      </c>
      <c r="C17" s="138" t="s">
        <v>75</v>
      </c>
      <c r="D17" s="138" t="s">
        <v>78</v>
      </c>
      <c r="E17" s="138"/>
      <c r="F17" s="131"/>
      <c r="G17" s="33">
        <f>G18+G20+G22</f>
        <v>3698452.84</v>
      </c>
      <c r="H17" s="33">
        <f>H18+H20+H22</f>
        <v>2834758.78</v>
      </c>
      <c r="J17" s="10"/>
      <c r="L17" s="10"/>
    </row>
    <row r="18" spans="1:12" ht="31.5">
      <c r="A18" s="52" t="s">
        <v>55</v>
      </c>
      <c r="B18" s="332">
        <v>914</v>
      </c>
      <c r="C18" s="333" t="s">
        <v>75</v>
      </c>
      <c r="D18" s="333" t="s">
        <v>78</v>
      </c>
      <c r="E18" s="333" t="s">
        <v>115</v>
      </c>
      <c r="F18" s="332">
        <v>100</v>
      </c>
      <c r="G18" s="295">
        <v>3489452.84</v>
      </c>
      <c r="H18" s="295">
        <v>2525758.7799999998</v>
      </c>
      <c r="J18" s="10"/>
    </row>
    <row r="19" spans="1:12" ht="78" customHeight="1">
      <c r="A19" s="53" t="s">
        <v>54</v>
      </c>
      <c r="B19" s="332"/>
      <c r="C19" s="333"/>
      <c r="D19" s="333"/>
      <c r="E19" s="333"/>
      <c r="F19" s="332"/>
      <c r="G19" s="295"/>
      <c r="H19" s="295"/>
      <c r="K19" s="10"/>
    </row>
    <row r="20" spans="1:12" ht="31.5">
      <c r="A20" s="52" t="s">
        <v>55</v>
      </c>
      <c r="B20" s="332">
        <v>914</v>
      </c>
      <c r="C20" s="333" t="s">
        <v>75</v>
      </c>
      <c r="D20" s="333" t="s">
        <v>78</v>
      </c>
      <c r="E20" s="333" t="s">
        <v>115</v>
      </c>
      <c r="F20" s="332">
        <v>200</v>
      </c>
      <c r="G20" s="295">
        <v>200000</v>
      </c>
      <c r="H20" s="295">
        <v>300000</v>
      </c>
    </row>
    <row r="21" spans="1:12" ht="32.25" customHeight="1">
      <c r="A21" s="53" t="s">
        <v>239</v>
      </c>
      <c r="B21" s="332"/>
      <c r="C21" s="333"/>
      <c r="D21" s="333"/>
      <c r="E21" s="333"/>
      <c r="F21" s="332"/>
      <c r="G21" s="295"/>
      <c r="H21" s="295"/>
    </row>
    <row r="22" spans="1:12" ht="31.5">
      <c r="A22" s="52" t="s">
        <v>55</v>
      </c>
      <c r="B22" s="332">
        <v>914</v>
      </c>
      <c r="C22" s="333" t="s">
        <v>75</v>
      </c>
      <c r="D22" s="333" t="s">
        <v>78</v>
      </c>
      <c r="E22" s="333" t="s">
        <v>115</v>
      </c>
      <c r="F22" s="332">
        <v>800</v>
      </c>
      <c r="G22" s="295">
        <v>9000</v>
      </c>
      <c r="H22" s="295">
        <v>9000</v>
      </c>
    </row>
    <row r="23" spans="1:12" ht="15.75">
      <c r="A23" s="53" t="s">
        <v>57</v>
      </c>
      <c r="B23" s="332"/>
      <c r="C23" s="333"/>
      <c r="D23" s="333"/>
      <c r="E23" s="333"/>
      <c r="F23" s="332"/>
      <c r="G23" s="295"/>
      <c r="H23" s="295"/>
    </row>
    <row r="24" spans="1:12" ht="47.25" hidden="1">
      <c r="A24" s="35" t="s">
        <v>192</v>
      </c>
      <c r="B24" s="21">
        <v>914</v>
      </c>
      <c r="C24" s="23" t="s">
        <v>75</v>
      </c>
      <c r="D24" s="23" t="s">
        <v>104</v>
      </c>
      <c r="E24" s="23"/>
      <c r="F24" s="21"/>
      <c r="G24" s="240">
        <f>G25</f>
        <v>0</v>
      </c>
      <c r="H24" s="236"/>
    </row>
    <row r="25" spans="1:12" ht="62.25" hidden="1" customHeight="1">
      <c r="A25" s="86" t="s">
        <v>251</v>
      </c>
      <c r="B25" s="320">
        <v>914</v>
      </c>
      <c r="C25" s="322" t="s">
        <v>75</v>
      </c>
      <c r="D25" s="322" t="s">
        <v>104</v>
      </c>
      <c r="E25" s="322" t="s">
        <v>120</v>
      </c>
      <c r="F25" s="320">
        <v>500</v>
      </c>
      <c r="G25" s="296"/>
      <c r="H25" s="296"/>
    </row>
    <row r="26" spans="1:12" ht="15.75" hidden="1" customHeight="1">
      <c r="A26" s="87" t="s">
        <v>103</v>
      </c>
      <c r="B26" s="321"/>
      <c r="C26" s="323"/>
      <c r="D26" s="323"/>
      <c r="E26" s="323"/>
      <c r="F26" s="321"/>
      <c r="G26" s="297"/>
      <c r="H26" s="297"/>
    </row>
    <row r="27" spans="1:12" ht="15.75" hidden="1" customHeight="1">
      <c r="A27" s="95" t="s">
        <v>273</v>
      </c>
      <c r="B27" s="93">
        <v>914</v>
      </c>
      <c r="C27" s="94" t="s">
        <v>75</v>
      </c>
      <c r="D27" s="94" t="s">
        <v>188</v>
      </c>
      <c r="E27" s="133"/>
      <c r="F27" s="132"/>
      <c r="G27" s="240">
        <f>G28</f>
        <v>0</v>
      </c>
      <c r="H27" s="236">
        <f>H28</f>
        <v>0</v>
      </c>
    </row>
    <row r="28" spans="1:12" ht="50.25" hidden="1" customHeight="1">
      <c r="A28" s="87" t="s">
        <v>274</v>
      </c>
      <c r="B28" s="132">
        <v>914</v>
      </c>
      <c r="C28" s="133" t="s">
        <v>75</v>
      </c>
      <c r="D28" s="133" t="s">
        <v>188</v>
      </c>
      <c r="E28" s="133" t="s">
        <v>275</v>
      </c>
      <c r="F28" s="132">
        <v>800</v>
      </c>
      <c r="G28" s="243"/>
      <c r="H28" s="235"/>
    </row>
    <row r="29" spans="1:12" ht="50.25" customHeight="1">
      <c r="A29" s="95" t="s">
        <v>286</v>
      </c>
      <c r="B29" s="93">
        <v>914</v>
      </c>
      <c r="C29" s="94" t="s">
        <v>75</v>
      </c>
      <c r="D29" s="94" t="s">
        <v>104</v>
      </c>
      <c r="E29" s="94"/>
      <c r="F29" s="93"/>
      <c r="G29" s="240">
        <f>G30</f>
        <v>14401.45</v>
      </c>
      <c r="H29" s="236">
        <f>H30</f>
        <v>0</v>
      </c>
    </row>
    <row r="30" spans="1:12" ht="82.5" customHeight="1">
      <c r="A30" s="87" t="s">
        <v>285</v>
      </c>
      <c r="B30" s="168">
        <v>914</v>
      </c>
      <c r="C30" s="169" t="s">
        <v>75</v>
      </c>
      <c r="D30" s="169" t="s">
        <v>104</v>
      </c>
      <c r="E30" s="200" t="s">
        <v>120</v>
      </c>
      <c r="F30" s="168">
        <v>500</v>
      </c>
      <c r="G30" s="243">
        <v>14401.45</v>
      </c>
      <c r="H30" s="235"/>
    </row>
    <row r="31" spans="1:12" ht="17.25" customHeight="1">
      <c r="A31" s="95" t="s">
        <v>273</v>
      </c>
      <c r="B31" s="93">
        <v>914</v>
      </c>
      <c r="C31" s="94" t="s">
        <v>75</v>
      </c>
      <c r="D31" s="94" t="s">
        <v>188</v>
      </c>
      <c r="E31" s="94"/>
      <c r="F31" s="93"/>
      <c r="G31" s="240">
        <f>G32</f>
        <v>1000</v>
      </c>
      <c r="H31" s="236">
        <f>H32</f>
        <v>1000</v>
      </c>
    </row>
    <row r="32" spans="1:12" ht="50.25" customHeight="1">
      <c r="A32" s="87" t="s">
        <v>274</v>
      </c>
      <c r="B32" s="132">
        <v>914</v>
      </c>
      <c r="C32" s="133" t="s">
        <v>75</v>
      </c>
      <c r="D32" s="133" t="s">
        <v>188</v>
      </c>
      <c r="E32" s="133" t="s">
        <v>275</v>
      </c>
      <c r="F32" s="132">
        <v>800</v>
      </c>
      <c r="G32" s="243">
        <v>1000</v>
      </c>
      <c r="H32" s="235">
        <v>1000</v>
      </c>
    </row>
    <row r="33" spans="1:13" ht="15.75">
      <c r="A33" s="45" t="s">
        <v>58</v>
      </c>
      <c r="B33" s="131">
        <v>914</v>
      </c>
      <c r="C33" s="138" t="s">
        <v>75</v>
      </c>
      <c r="D33" s="138">
        <v>13</v>
      </c>
      <c r="E33" s="138"/>
      <c r="F33" s="131"/>
      <c r="G33" s="33">
        <f>G34+G36+G38+G40</f>
        <v>1655044</v>
      </c>
      <c r="H33" s="33">
        <f>H34+H36+H38+H40</f>
        <v>1655044</v>
      </c>
    </row>
    <row r="34" spans="1:13" ht="31.5">
      <c r="A34" s="52" t="s">
        <v>101</v>
      </c>
      <c r="B34" s="332">
        <v>914</v>
      </c>
      <c r="C34" s="333" t="s">
        <v>75</v>
      </c>
      <c r="D34" s="333">
        <v>13</v>
      </c>
      <c r="E34" s="333" t="s">
        <v>121</v>
      </c>
      <c r="F34" s="332">
        <v>200</v>
      </c>
      <c r="G34" s="295">
        <v>4044</v>
      </c>
      <c r="H34" s="295">
        <v>4044</v>
      </c>
    </row>
    <row r="35" spans="1:13" ht="31.5">
      <c r="A35" s="53" t="s">
        <v>56</v>
      </c>
      <c r="B35" s="332"/>
      <c r="C35" s="333"/>
      <c r="D35" s="333"/>
      <c r="E35" s="333"/>
      <c r="F35" s="332"/>
      <c r="G35" s="295"/>
      <c r="H35" s="295"/>
    </row>
    <row r="36" spans="1:13" ht="31.5">
      <c r="A36" s="52" t="s">
        <v>102</v>
      </c>
      <c r="B36" s="332">
        <v>914</v>
      </c>
      <c r="C36" s="333" t="s">
        <v>75</v>
      </c>
      <c r="D36" s="333">
        <v>13</v>
      </c>
      <c r="E36" s="333" t="s">
        <v>122</v>
      </c>
      <c r="F36" s="332">
        <v>200</v>
      </c>
      <c r="G36" s="295">
        <v>100000</v>
      </c>
      <c r="H36" s="295">
        <v>100000</v>
      </c>
    </row>
    <row r="37" spans="1:13" ht="31.5" customHeight="1">
      <c r="A37" s="53" t="s">
        <v>239</v>
      </c>
      <c r="B37" s="332"/>
      <c r="C37" s="333"/>
      <c r="D37" s="333"/>
      <c r="E37" s="333"/>
      <c r="F37" s="332"/>
      <c r="G37" s="295"/>
      <c r="H37" s="295"/>
    </row>
    <row r="38" spans="1:13" ht="31.5">
      <c r="A38" s="52" t="s">
        <v>109</v>
      </c>
      <c r="B38" s="332">
        <v>914</v>
      </c>
      <c r="C38" s="333" t="s">
        <v>75</v>
      </c>
      <c r="D38" s="333">
        <v>13</v>
      </c>
      <c r="E38" s="334" t="s">
        <v>123</v>
      </c>
      <c r="F38" s="336">
        <v>200</v>
      </c>
      <c r="G38" s="296">
        <v>11000</v>
      </c>
      <c r="H38" s="296">
        <v>11000</v>
      </c>
    </row>
    <row r="39" spans="1:13" ht="32.25" customHeight="1">
      <c r="A39" s="53" t="s">
        <v>239</v>
      </c>
      <c r="B39" s="332"/>
      <c r="C39" s="333"/>
      <c r="D39" s="333"/>
      <c r="E39" s="335"/>
      <c r="F39" s="337"/>
      <c r="G39" s="297"/>
      <c r="H39" s="297"/>
    </row>
    <row r="40" spans="1:13" s="206" customFormat="1" ht="82.5" customHeight="1">
      <c r="A40" s="53" t="s">
        <v>341</v>
      </c>
      <c r="B40" s="208">
        <v>914</v>
      </c>
      <c r="C40" s="209" t="s">
        <v>75</v>
      </c>
      <c r="D40" s="209" t="s">
        <v>340</v>
      </c>
      <c r="E40" s="211" t="s">
        <v>339</v>
      </c>
      <c r="F40" s="210">
        <v>200</v>
      </c>
      <c r="G40" s="243">
        <v>1540000</v>
      </c>
      <c r="H40" s="237">
        <v>1540000</v>
      </c>
      <c r="K40" s="10"/>
      <c r="L40" s="10"/>
    </row>
    <row r="41" spans="1:13" ht="17.25" customHeight="1">
      <c r="A41" s="45" t="s">
        <v>191</v>
      </c>
      <c r="B41" s="131">
        <v>914</v>
      </c>
      <c r="C41" s="138" t="s">
        <v>77</v>
      </c>
      <c r="D41" s="138" t="s">
        <v>76</v>
      </c>
      <c r="E41" s="138"/>
      <c r="F41" s="131"/>
      <c r="G41" s="33">
        <f>SUM(G42)</f>
        <v>173220</v>
      </c>
      <c r="H41" s="33">
        <f>SUM(H42)</f>
        <v>179460</v>
      </c>
      <c r="L41" s="10"/>
    </row>
    <row r="42" spans="1:13" ht="18" customHeight="1">
      <c r="A42" s="45" t="s">
        <v>59</v>
      </c>
      <c r="B42" s="131">
        <v>914</v>
      </c>
      <c r="C42" s="138" t="s">
        <v>77</v>
      </c>
      <c r="D42" s="138" t="s">
        <v>80</v>
      </c>
      <c r="E42" s="138"/>
      <c r="F42" s="131"/>
      <c r="G42" s="33">
        <f>SUM(G43:G44)</f>
        <v>173220</v>
      </c>
      <c r="H42" s="33">
        <f>SUM(H43:H44)</f>
        <v>179460</v>
      </c>
    </row>
    <row r="43" spans="1:13" ht="36" customHeight="1">
      <c r="A43" s="52" t="s">
        <v>332</v>
      </c>
      <c r="B43" s="332">
        <v>914</v>
      </c>
      <c r="C43" s="333" t="s">
        <v>77</v>
      </c>
      <c r="D43" s="333" t="s">
        <v>80</v>
      </c>
      <c r="E43" s="333" t="s">
        <v>156</v>
      </c>
      <c r="F43" s="332">
        <v>100</v>
      </c>
      <c r="G43" s="295">
        <v>173220</v>
      </c>
      <c r="H43" s="338">
        <v>179460</v>
      </c>
      <c r="K43" s="10"/>
      <c r="M43" s="10"/>
    </row>
    <row r="44" spans="1:13" ht="69" customHeight="1">
      <c r="A44" s="53" t="s">
        <v>54</v>
      </c>
      <c r="B44" s="332"/>
      <c r="C44" s="333"/>
      <c r="D44" s="333"/>
      <c r="E44" s="333"/>
      <c r="F44" s="332"/>
      <c r="G44" s="295"/>
      <c r="H44" s="338"/>
      <c r="L44" s="10"/>
    </row>
    <row r="45" spans="1:13" ht="31.5" customHeight="1">
      <c r="A45" s="45" t="s">
        <v>190</v>
      </c>
      <c r="B45" s="131">
        <v>914</v>
      </c>
      <c r="C45" s="138" t="s">
        <v>80</v>
      </c>
      <c r="D45" s="138" t="s">
        <v>76</v>
      </c>
      <c r="E45" s="138"/>
      <c r="F45" s="131"/>
      <c r="G45" s="33">
        <f>G46</f>
        <v>10000</v>
      </c>
      <c r="H45" s="79">
        <f>H46</f>
        <v>10000</v>
      </c>
      <c r="L45" s="10"/>
    </row>
    <row r="46" spans="1:13" ht="14.25" customHeight="1">
      <c r="A46" s="45" t="s">
        <v>60</v>
      </c>
      <c r="B46" s="131">
        <v>914</v>
      </c>
      <c r="C46" s="138" t="s">
        <v>80</v>
      </c>
      <c r="D46" s="138">
        <v>10</v>
      </c>
      <c r="E46" s="138"/>
      <c r="F46" s="131"/>
      <c r="G46" s="33">
        <f>SUM(G47)</f>
        <v>10000</v>
      </c>
      <c r="H46" s="79">
        <f>SUM(H47)</f>
        <v>10000</v>
      </c>
    </row>
    <row r="47" spans="1:13" ht="32.25" customHeight="1">
      <c r="A47" s="52" t="s">
        <v>61</v>
      </c>
      <c r="B47" s="332">
        <v>914</v>
      </c>
      <c r="C47" s="333" t="s">
        <v>80</v>
      </c>
      <c r="D47" s="333">
        <v>10</v>
      </c>
      <c r="E47" s="333" t="s">
        <v>116</v>
      </c>
      <c r="F47" s="332">
        <v>200</v>
      </c>
      <c r="G47" s="295">
        <v>10000</v>
      </c>
      <c r="H47" s="338">
        <v>10000</v>
      </c>
    </row>
    <row r="48" spans="1:13" ht="36" customHeight="1">
      <c r="A48" s="53" t="s">
        <v>239</v>
      </c>
      <c r="B48" s="332"/>
      <c r="C48" s="333"/>
      <c r="D48" s="333"/>
      <c r="E48" s="333"/>
      <c r="F48" s="332"/>
      <c r="G48" s="295"/>
      <c r="H48" s="338"/>
    </row>
    <row r="49" spans="1:13" ht="17.25" customHeight="1">
      <c r="A49" s="45" t="s">
        <v>204</v>
      </c>
      <c r="B49" s="131">
        <v>914</v>
      </c>
      <c r="C49" s="138" t="s">
        <v>78</v>
      </c>
      <c r="D49" s="138" t="s">
        <v>76</v>
      </c>
      <c r="E49" s="137"/>
      <c r="F49" s="136"/>
      <c r="G49" s="33">
        <f>G51+G53+G55+G56</f>
        <v>1243234</v>
      </c>
      <c r="H49" s="79">
        <f>H51+H53+H55+H56</f>
        <v>1243234</v>
      </c>
    </row>
    <row r="50" spans="1:13" s="238" customFormat="1" ht="17.25" customHeight="1">
      <c r="A50" s="254" t="s">
        <v>205</v>
      </c>
      <c r="B50" s="255">
        <v>914</v>
      </c>
      <c r="C50" s="256" t="s">
        <v>78</v>
      </c>
      <c r="D50" s="256" t="s">
        <v>206</v>
      </c>
      <c r="E50" s="247"/>
      <c r="F50" s="249"/>
      <c r="G50" s="239">
        <f>G51+G53+G55</f>
        <v>1093234</v>
      </c>
      <c r="H50" s="257">
        <f>H51+H53+H55</f>
        <v>1093234</v>
      </c>
    </row>
    <row r="51" spans="1:13" ht="48.75" customHeight="1">
      <c r="A51" s="52" t="s">
        <v>210</v>
      </c>
      <c r="B51" s="339">
        <v>914</v>
      </c>
      <c r="C51" s="334" t="s">
        <v>78</v>
      </c>
      <c r="D51" s="334" t="s">
        <v>206</v>
      </c>
      <c r="E51" s="334" t="s">
        <v>207</v>
      </c>
      <c r="F51" s="336">
        <v>200</v>
      </c>
      <c r="G51" s="296">
        <v>367200</v>
      </c>
      <c r="H51" s="306">
        <v>367200</v>
      </c>
      <c r="K51" s="10"/>
    </row>
    <row r="52" spans="1:13" ht="34.5" customHeight="1">
      <c r="A52" s="34" t="s">
        <v>239</v>
      </c>
      <c r="B52" s="340"/>
      <c r="C52" s="335"/>
      <c r="D52" s="335"/>
      <c r="E52" s="335"/>
      <c r="F52" s="337"/>
      <c r="G52" s="297"/>
      <c r="H52" s="308"/>
      <c r="J52" s="10"/>
    </row>
    <row r="53" spans="1:13" ht="49.5" customHeight="1">
      <c r="A53" s="52" t="s">
        <v>209</v>
      </c>
      <c r="B53" s="336">
        <v>914</v>
      </c>
      <c r="C53" s="334" t="s">
        <v>78</v>
      </c>
      <c r="D53" s="334" t="s">
        <v>206</v>
      </c>
      <c r="E53" s="334" t="s">
        <v>208</v>
      </c>
      <c r="F53" s="336">
        <v>200</v>
      </c>
      <c r="G53" s="296">
        <v>239904</v>
      </c>
      <c r="H53" s="306">
        <v>239904</v>
      </c>
      <c r="K53" s="10"/>
      <c r="M53" s="10"/>
    </row>
    <row r="54" spans="1:13" ht="34.5" customHeight="1">
      <c r="A54" s="53" t="s">
        <v>239</v>
      </c>
      <c r="B54" s="337"/>
      <c r="C54" s="335"/>
      <c r="D54" s="335"/>
      <c r="E54" s="335"/>
      <c r="F54" s="337"/>
      <c r="G54" s="297"/>
      <c r="H54" s="308"/>
    </row>
    <row r="55" spans="1:13" ht="82.5" customHeight="1">
      <c r="A55" s="53" t="s">
        <v>257</v>
      </c>
      <c r="B55" s="134">
        <v>914</v>
      </c>
      <c r="C55" s="135" t="s">
        <v>78</v>
      </c>
      <c r="D55" s="135" t="s">
        <v>206</v>
      </c>
      <c r="E55" s="135" t="s">
        <v>256</v>
      </c>
      <c r="F55" s="134">
        <v>200</v>
      </c>
      <c r="G55" s="243">
        <v>486130</v>
      </c>
      <c r="H55" s="237">
        <v>486130</v>
      </c>
      <c r="K55" s="10"/>
    </row>
    <row r="56" spans="1:13" s="238" customFormat="1" ht="18.75" customHeight="1">
      <c r="A56" s="21" t="s">
        <v>224</v>
      </c>
      <c r="B56" s="21">
        <v>914</v>
      </c>
      <c r="C56" s="23" t="s">
        <v>78</v>
      </c>
      <c r="D56" s="23" t="s">
        <v>225</v>
      </c>
      <c r="E56" s="23"/>
      <c r="F56" s="21"/>
      <c r="G56" s="240">
        <f>G57</f>
        <v>150000</v>
      </c>
      <c r="H56" s="252">
        <f>H57</f>
        <v>150000</v>
      </c>
      <c r="K56" s="10"/>
    </row>
    <row r="57" spans="1:13" s="238" customFormat="1" ht="64.5" customHeight="1">
      <c r="A57" s="253" t="s">
        <v>334</v>
      </c>
      <c r="B57" s="250">
        <v>914</v>
      </c>
      <c r="C57" s="248" t="s">
        <v>78</v>
      </c>
      <c r="D57" s="248" t="s">
        <v>225</v>
      </c>
      <c r="E57" s="248" t="s">
        <v>228</v>
      </c>
      <c r="F57" s="250">
        <v>200</v>
      </c>
      <c r="G57" s="243">
        <v>150000</v>
      </c>
      <c r="H57" s="244">
        <v>150000</v>
      </c>
      <c r="K57" s="10"/>
    </row>
    <row r="58" spans="1:13" ht="21.75" customHeight="1">
      <c r="A58" s="36" t="s">
        <v>189</v>
      </c>
      <c r="B58" s="131">
        <v>914</v>
      </c>
      <c r="C58" s="138" t="s">
        <v>79</v>
      </c>
      <c r="D58" s="138" t="s">
        <v>76</v>
      </c>
      <c r="E58" s="138"/>
      <c r="F58" s="131"/>
      <c r="G58" s="33">
        <f>G59+G63</f>
        <v>1053988.1299999999</v>
      </c>
      <c r="H58" s="79">
        <f>H59+H63</f>
        <v>1050000</v>
      </c>
    </row>
    <row r="59" spans="1:13" ht="21.75" customHeight="1">
      <c r="A59" s="35" t="s">
        <v>203</v>
      </c>
      <c r="B59" s="131">
        <v>914</v>
      </c>
      <c r="C59" s="138" t="s">
        <v>79</v>
      </c>
      <c r="D59" s="138" t="s">
        <v>77</v>
      </c>
      <c r="E59" s="138"/>
      <c r="F59" s="131"/>
      <c r="G59" s="33">
        <f>G60+G62</f>
        <v>740000</v>
      </c>
      <c r="H59" s="79">
        <f>H60+H62</f>
        <v>740000</v>
      </c>
    </row>
    <row r="60" spans="1:13" ht="21.75" customHeight="1">
      <c r="A60" s="52" t="s">
        <v>202</v>
      </c>
      <c r="B60" s="336">
        <v>914</v>
      </c>
      <c r="C60" s="334" t="s">
        <v>79</v>
      </c>
      <c r="D60" s="334" t="s">
        <v>77</v>
      </c>
      <c r="E60" s="334" t="s">
        <v>201</v>
      </c>
      <c r="F60" s="336">
        <v>200</v>
      </c>
      <c r="G60" s="296">
        <v>290000</v>
      </c>
      <c r="H60" s="306">
        <v>290000</v>
      </c>
    </row>
    <row r="61" spans="1:13" ht="33" customHeight="1">
      <c r="A61" s="53" t="s">
        <v>239</v>
      </c>
      <c r="B61" s="337"/>
      <c r="C61" s="335"/>
      <c r="D61" s="335"/>
      <c r="E61" s="335"/>
      <c r="F61" s="337"/>
      <c r="G61" s="297"/>
      <c r="H61" s="308"/>
    </row>
    <row r="62" spans="1:13" s="206" customFormat="1" ht="69" customHeight="1">
      <c r="A62" s="53" t="s">
        <v>269</v>
      </c>
      <c r="B62" s="210">
        <v>914</v>
      </c>
      <c r="C62" s="211" t="s">
        <v>79</v>
      </c>
      <c r="D62" s="211" t="s">
        <v>77</v>
      </c>
      <c r="E62" s="225" t="s">
        <v>270</v>
      </c>
      <c r="F62" s="210">
        <v>200</v>
      </c>
      <c r="G62" s="243">
        <v>450000</v>
      </c>
      <c r="H62" s="237">
        <v>450000</v>
      </c>
    </row>
    <row r="63" spans="1:13" ht="20.25" customHeight="1">
      <c r="A63" s="36" t="s">
        <v>62</v>
      </c>
      <c r="B63" s="131">
        <v>914</v>
      </c>
      <c r="C63" s="138" t="s">
        <v>79</v>
      </c>
      <c r="D63" s="138" t="s">
        <v>80</v>
      </c>
      <c r="E63" s="138"/>
      <c r="F63" s="131"/>
      <c r="G63" s="33">
        <f>G64+G66+G68</f>
        <v>313988.13</v>
      </c>
      <c r="H63" s="79">
        <f>H64+H66+H68</f>
        <v>310000</v>
      </c>
    </row>
    <row r="64" spans="1:13" ht="33.75" customHeight="1">
      <c r="A64" s="52" t="s">
        <v>63</v>
      </c>
      <c r="B64" s="332">
        <v>914</v>
      </c>
      <c r="C64" s="333" t="s">
        <v>79</v>
      </c>
      <c r="D64" s="333" t="s">
        <v>80</v>
      </c>
      <c r="E64" s="333" t="s">
        <v>117</v>
      </c>
      <c r="F64" s="332">
        <v>200</v>
      </c>
      <c r="G64" s="295">
        <v>103988.13</v>
      </c>
      <c r="H64" s="338">
        <v>100000</v>
      </c>
    </row>
    <row r="65" spans="1:12" ht="35.25" customHeight="1">
      <c r="A65" s="53" t="s">
        <v>239</v>
      </c>
      <c r="B65" s="332"/>
      <c r="C65" s="333"/>
      <c r="D65" s="333"/>
      <c r="E65" s="333"/>
      <c r="F65" s="332"/>
      <c r="G65" s="295"/>
      <c r="H65" s="338"/>
    </row>
    <row r="66" spans="1:12" ht="31.5">
      <c r="A66" s="52" t="s">
        <v>106</v>
      </c>
      <c r="B66" s="332">
        <v>914</v>
      </c>
      <c r="C66" s="333" t="s">
        <v>79</v>
      </c>
      <c r="D66" s="333" t="s">
        <v>80</v>
      </c>
      <c r="E66" s="333" t="s">
        <v>118</v>
      </c>
      <c r="F66" s="332">
        <v>200</v>
      </c>
      <c r="G66" s="295">
        <v>10000</v>
      </c>
      <c r="H66" s="338">
        <v>10000</v>
      </c>
    </row>
    <row r="67" spans="1:12" ht="38.25" customHeight="1">
      <c r="A67" s="34" t="s">
        <v>239</v>
      </c>
      <c r="B67" s="332"/>
      <c r="C67" s="333"/>
      <c r="D67" s="333"/>
      <c r="E67" s="333"/>
      <c r="F67" s="332"/>
      <c r="G67" s="295"/>
      <c r="H67" s="338"/>
      <c r="K67" s="10"/>
      <c r="L67" s="10"/>
    </row>
    <row r="68" spans="1:12" ht="21.75" customHeight="1">
      <c r="A68" s="52" t="s">
        <v>227</v>
      </c>
      <c r="B68" s="336">
        <v>914</v>
      </c>
      <c r="C68" s="334" t="s">
        <v>79</v>
      </c>
      <c r="D68" s="334" t="s">
        <v>80</v>
      </c>
      <c r="E68" s="334" t="s">
        <v>229</v>
      </c>
      <c r="F68" s="336">
        <v>200</v>
      </c>
      <c r="G68" s="296">
        <v>200000</v>
      </c>
      <c r="H68" s="306">
        <v>200000</v>
      </c>
    </row>
    <row r="69" spans="1:12" ht="38.25" customHeight="1">
      <c r="A69" s="53" t="s">
        <v>239</v>
      </c>
      <c r="B69" s="337"/>
      <c r="C69" s="335"/>
      <c r="D69" s="335"/>
      <c r="E69" s="335"/>
      <c r="F69" s="337"/>
      <c r="G69" s="297"/>
      <c r="H69" s="308"/>
    </row>
    <row r="70" spans="1:12" s="20" customFormat="1" ht="23.25" customHeight="1">
      <c r="A70" s="36" t="s">
        <v>185</v>
      </c>
      <c r="B70" s="131">
        <v>914</v>
      </c>
      <c r="C70" s="138" t="s">
        <v>182</v>
      </c>
      <c r="D70" s="138" t="s">
        <v>76</v>
      </c>
      <c r="E70" s="138"/>
      <c r="F70" s="131"/>
      <c r="G70" s="33">
        <f>G71</f>
        <v>250000</v>
      </c>
      <c r="H70" s="79">
        <f>H71</f>
        <v>250000</v>
      </c>
    </row>
    <row r="71" spans="1:12" ht="21" customHeight="1">
      <c r="A71" s="45" t="s">
        <v>64</v>
      </c>
      <c r="B71" s="131">
        <v>914</v>
      </c>
      <c r="C71" s="138">
        <v>10</v>
      </c>
      <c r="D71" s="138" t="s">
        <v>75</v>
      </c>
      <c r="E71" s="137"/>
      <c r="F71" s="136"/>
      <c r="G71" s="33">
        <f>SUM(G72)</f>
        <v>250000</v>
      </c>
      <c r="H71" s="79">
        <f>SUM(H72)</f>
        <v>250000</v>
      </c>
    </row>
    <row r="72" spans="1:12" ht="30.75" customHeight="1">
      <c r="A72" s="52" t="s">
        <v>65</v>
      </c>
      <c r="B72" s="341">
        <v>914</v>
      </c>
      <c r="C72" s="342">
        <v>10</v>
      </c>
      <c r="D72" s="342" t="s">
        <v>75</v>
      </c>
      <c r="E72" s="333" t="s">
        <v>124</v>
      </c>
      <c r="F72" s="332">
        <v>300</v>
      </c>
      <c r="G72" s="295">
        <v>250000</v>
      </c>
      <c r="H72" s="338">
        <v>250000</v>
      </c>
      <c r="I72" s="10"/>
    </row>
    <row r="73" spans="1:12" ht="18.75" customHeight="1">
      <c r="A73" s="53" t="s">
        <v>66</v>
      </c>
      <c r="B73" s="341"/>
      <c r="C73" s="342"/>
      <c r="D73" s="342"/>
      <c r="E73" s="333"/>
      <c r="F73" s="332"/>
      <c r="G73" s="295"/>
      <c r="H73" s="338"/>
    </row>
    <row r="74" spans="1:12" ht="36" customHeight="1">
      <c r="A74" s="45" t="s">
        <v>67</v>
      </c>
      <c r="B74" s="131">
        <v>914</v>
      </c>
      <c r="C74" s="138"/>
      <c r="D74" s="138"/>
      <c r="E74" s="137"/>
      <c r="F74" s="136"/>
      <c r="G74" s="33">
        <f>G75+G79+G93</f>
        <v>4911532.25</v>
      </c>
      <c r="H74" s="79">
        <f>H75+H79+H93</f>
        <v>4634052.7699999996</v>
      </c>
    </row>
    <row r="75" spans="1:12" ht="20.25" customHeight="1">
      <c r="A75" s="45" t="s">
        <v>184</v>
      </c>
      <c r="B75" s="131">
        <v>914</v>
      </c>
      <c r="C75" s="138" t="s">
        <v>81</v>
      </c>
      <c r="D75" s="138" t="s">
        <v>76</v>
      </c>
      <c r="E75" s="137"/>
      <c r="F75" s="136"/>
      <c r="G75" s="33">
        <f>G76</f>
        <v>3000</v>
      </c>
      <c r="H75" s="79">
        <f>H76</f>
        <v>3000</v>
      </c>
    </row>
    <row r="76" spans="1:12" ht="21" customHeight="1">
      <c r="A76" s="45" t="s">
        <v>245</v>
      </c>
      <c r="B76" s="131">
        <v>914</v>
      </c>
      <c r="C76" s="138" t="s">
        <v>81</v>
      </c>
      <c r="D76" s="138" t="s">
        <v>81</v>
      </c>
      <c r="E76" s="137"/>
      <c r="F76" s="131"/>
      <c r="G76" s="33">
        <f>SUM(G77)</f>
        <v>3000</v>
      </c>
      <c r="H76" s="79">
        <f>SUM(H77)</f>
        <v>3000</v>
      </c>
    </row>
    <row r="77" spans="1:12" ht="98.25" customHeight="1">
      <c r="A77" s="52" t="s">
        <v>247</v>
      </c>
      <c r="B77" s="332">
        <v>914</v>
      </c>
      <c r="C77" s="333" t="s">
        <v>81</v>
      </c>
      <c r="D77" s="333" t="s">
        <v>81</v>
      </c>
      <c r="E77" s="333" t="s">
        <v>119</v>
      </c>
      <c r="F77" s="332">
        <v>200</v>
      </c>
      <c r="G77" s="295">
        <v>3000</v>
      </c>
      <c r="H77" s="338">
        <v>3000</v>
      </c>
    </row>
    <row r="78" spans="1:12" ht="35.25" customHeight="1">
      <c r="A78" s="53" t="s">
        <v>239</v>
      </c>
      <c r="B78" s="332"/>
      <c r="C78" s="333"/>
      <c r="D78" s="333"/>
      <c r="E78" s="333"/>
      <c r="F78" s="332"/>
      <c r="G78" s="295"/>
      <c r="H78" s="338"/>
    </row>
    <row r="79" spans="1:12" ht="22.5" customHeight="1">
      <c r="A79" s="45" t="s">
        <v>186</v>
      </c>
      <c r="B79" s="131">
        <v>914</v>
      </c>
      <c r="C79" s="138" t="s">
        <v>82</v>
      </c>
      <c r="D79" s="138" t="s">
        <v>76</v>
      </c>
      <c r="E79" s="138"/>
      <c r="F79" s="131"/>
      <c r="G79" s="33">
        <f>G80</f>
        <v>4905532.25</v>
      </c>
      <c r="H79" s="79">
        <f>H80</f>
        <v>4628052.7699999996</v>
      </c>
    </row>
    <row r="80" spans="1:12" ht="19.5" customHeight="1">
      <c r="A80" s="45" t="s">
        <v>68</v>
      </c>
      <c r="B80" s="131">
        <v>914</v>
      </c>
      <c r="C80" s="138" t="s">
        <v>82</v>
      </c>
      <c r="D80" s="138" t="s">
        <v>75</v>
      </c>
      <c r="E80" s="138"/>
      <c r="F80" s="131"/>
      <c r="G80" s="33">
        <f>G81+G88</f>
        <v>4905532.25</v>
      </c>
      <c r="H80" s="79">
        <f>H81+H88</f>
        <v>4628052.7699999996</v>
      </c>
    </row>
    <row r="81" spans="1:13" ht="21.75" customHeight="1">
      <c r="A81" s="51" t="s">
        <v>69</v>
      </c>
      <c r="B81" s="50">
        <v>914</v>
      </c>
      <c r="C81" s="54" t="s">
        <v>82</v>
      </c>
      <c r="D81" s="54" t="s">
        <v>75</v>
      </c>
      <c r="E81" s="54"/>
      <c r="F81" s="50"/>
      <c r="G81" s="201">
        <f>G82+G84+G86</f>
        <v>3617127.7</v>
      </c>
      <c r="H81" s="251">
        <f>H82+H84+H86</f>
        <v>3339648.2199999997</v>
      </c>
    </row>
    <row r="82" spans="1:13" ht="39.75" customHeight="1">
      <c r="A82" s="52" t="s">
        <v>70</v>
      </c>
      <c r="B82" s="332">
        <v>914</v>
      </c>
      <c r="C82" s="333" t="s">
        <v>82</v>
      </c>
      <c r="D82" s="333" t="s">
        <v>75</v>
      </c>
      <c r="E82" s="333" t="s">
        <v>125</v>
      </c>
      <c r="F82" s="332">
        <v>100</v>
      </c>
      <c r="G82" s="295">
        <v>3228841.67</v>
      </c>
      <c r="H82" s="338">
        <v>3228841.67</v>
      </c>
    </row>
    <row r="83" spans="1:13" ht="94.5" customHeight="1">
      <c r="A83" s="53" t="s">
        <v>54</v>
      </c>
      <c r="B83" s="332"/>
      <c r="C83" s="333"/>
      <c r="D83" s="333"/>
      <c r="E83" s="333"/>
      <c r="F83" s="332"/>
      <c r="G83" s="295"/>
      <c r="H83" s="338"/>
    </row>
    <row r="84" spans="1:13" ht="31.5">
      <c r="A84" s="52" t="s">
        <v>70</v>
      </c>
      <c r="B84" s="332">
        <v>914</v>
      </c>
      <c r="C84" s="333" t="s">
        <v>82</v>
      </c>
      <c r="D84" s="333" t="s">
        <v>75</v>
      </c>
      <c r="E84" s="333" t="s">
        <v>125</v>
      </c>
      <c r="F84" s="332">
        <v>200</v>
      </c>
      <c r="G84" s="295">
        <v>378286.03</v>
      </c>
      <c r="H84" s="338">
        <v>100806.55</v>
      </c>
      <c r="K84" s="10"/>
    </row>
    <row r="85" spans="1:13" ht="31.5">
      <c r="A85" s="34" t="s">
        <v>239</v>
      </c>
      <c r="B85" s="332"/>
      <c r="C85" s="333"/>
      <c r="D85" s="333"/>
      <c r="E85" s="333"/>
      <c r="F85" s="332"/>
      <c r="G85" s="295"/>
      <c r="H85" s="338"/>
      <c r="K85" s="10"/>
    </row>
    <row r="86" spans="1:13" ht="31.5">
      <c r="A86" s="52" t="s">
        <v>70</v>
      </c>
      <c r="B86" s="332">
        <v>914</v>
      </c>
      <c r="C86" s="333" t="s">
        <v>82</v>
      </c>
      <c r="D86" s="333" t="s">
        <v>75</v>
      </c>
      <c r="E86" s="333" t="s">
        <v>125</v>
      </c>
      <c r="F86" s="332">
        <v>800</v>
      </c>
      <c r="G86" s="295">
        <v>10000</v>
      </c>
      <c r="H86" s="338">
        <v>10000</v>
      </c>
    </row>
    <row r="87" spans="1:13" ht="15.75">
      <c r="A87" s="53" t="s">
        <v>57</v>
      </c>
      <c r="B87" s="332"/>
      <c r="C87" s="333"/>
      <c r="D87" s="333"/>
      <c r="E87" s="333"/>
      <c r="F87" s="332"/>
      <c r="G87" s="295"/>
      <c r="H87" s="338"/>
    </row>
    <row r="88" spans="1:13" ht="28.5" customHeight="1">
      <c r="A88" s="51" t="s">
        <v>181</v>
      </c>
      <c r="B88" s="50">
        <v>914</v>
      </c>
      <c r="C88" s="54" t="s">
        <v>82</v>
      </c>
      <c r="D88" s="54" t="s">
        <v>75</v>
      </c>
      <c r="E88" s="54"/>
      <c r="F88" s="50"/>
      <c r="G88" s="201">
        <f>G89+G91</f>
        <v>1288404.55</v>
      </c>
      <c r="H88" s="251">
        <f>H89+H91</f>
        <v>1288404.55</v>
      </c>
    </row>
    <row r="89" spans="1:13" ht="47.25">
      <c r="A89" s="52" t="s">
        <v>179</v>
      </c>
      <c r="B89" s="336">
        <v>914</v>
      </c>
      <c r="C89" s="334" t="s">
        <v>82</v>
      </c>
      <c r="D89" s="334" t="s">
        <v>75</v>
      </c>
      <c r="E89" s="298" t="s">
        <v>180</v>
      </c>
      <c r="F89" s="300">
        <v>100</v>
      </c>
      <c r="G89" s="296">
        <v>1214404.55</v>
      </c>
      <c r="H89" s="306">
        <v>1214404.55</v>
      </c>
      <c r="K89" s="10"/>
    </row>
    <row r="90" spans="1:13" ht="78.75">
      <c r="A90" s="53" t="s">
        <v>54</v>
      </c>
      <c r="B90" s="337"/>
      <c r="C90" s="335"/>
      <c r="D90" s="335"/>
      <c r="E90" s="299"/>
      <c r="F90" s="301"/>
      <c r="G90" s="297"/>
      <c r="H90" s="308"/>
    </row>
    <row r="91" spans="1:13" ht="47.25">
      <c r="A91" s="52" t="s">
        <v>179</v>
      </c>
      <c r="B91" s="336">
        <v>914</v>
      </c>
      <c r="C91" s="334" t="s">
        <v>82</v>
      </c>
      <c r="D91" s="334" t="s">
        <v>75</v>
      </c>
      <c r="E91" s="298" t="s">
        <v>180</v>
      </c>
      <c r="F91" s="300">
        <v>200</v>
      </c>
      <c r="G91" s="296">
        <v>74000</v>
      </c>
      <c r="H91" s="306">
        <v>74000</v>
      </c>
    </row>
    <row r="92" spans="1:13" ht="32.25" customHeight="1">
      <c r="A92" s="53" t="s">
        <v>239</v>
      </c>
      <c r="B92" s="337"/>
      <c r="C92" s="335"/>
      <c r="D92" s="335"/>
      <c r="E92" s="299"/>
      <c r="F92" s="301"/>
      <c r="G92" s="297"/>
      <c r="H92" s="308"/>
    </row>
    <row r="93" spans="1:13" ht="15.75">
      <c r="A93" s="45" t="s">
        <v>187</v>
      </c>
      <c r="B93" s="131">
        <v>914</v>
      </c>
      <c r="C93" s="138" t="s">
        <v>188</v>
      </c>
      <c r="D93" s="138" t="s">
        <v>76</v>
      </c>
      <c r="E93" s="31"/>
      <c r="F93" s="32"/>
      <c r="G93" s="33">
        <f>G94</f>
        <v>3000</v>
      </c>
      <c r="H93" s="79">
        <f>H94</f>
        <v>3000</v>
      </c>
    </row>
    <row r="94" spans="1:13" ht="31.5">
      <c r="A94" s="45" t="s">
        <v>248</v>
      </c>
      <c r="B94" s="131">
        <v>914</v>
      </c>
      <c r="C94" s="138">
        <v>11</v>
      </c>
      <c r="D94" s="138" t="s">
        <v>79</v>
      </c>
      <c r="E94" s="137"/>
      <c r="F94" s="136"/>
      <c r="G94" s="33">
        <f>SUM(G95)</f>
        <v>3000</v>
      </c>
      <c r="H94" s="79">
        <f>SUM(H95)</f>
        <v>3000</v>
      </c>
    </row>
    <row r="95" spans="1:13" ht="96.75" customHeight="1">
      <c r="A95" s="52" t="s">
        <v>249</v>
      </c>
      <c r="B95" s="332">
        <v>914</v>
      </c>
      <c r="C95" s="333">
        <v>11</v>
      </c>
      <c r="D95" s="333" t="s">
        <v>79</v>
      </c>
      <c r="E95" s="333" t="s">
        <v>128</v>
      </c>
      <c r="F95" s="332">
        <v>200</v>
      </c>
      <c r="G95" s="295">
        <v>3000</v>
      </c>
      <c r="H95" s="338">
        <v>3000</v>
      </c>
      <c r="L95" s="10"/>
      <c r="M95" s="10"/>
    </row>
    <row r="96" spans="1:13" ht="31.5">
      <c r="A96" s="53" t="s">
        <v>239</v>
      </c>
      <c r="B96" s="332"/>
      <c r="C96" s="333"/>
      <c r="D96" s="333"/>
      <c r="E96" s="333"/>
      <c r="F96" s="332"/>
      <c r="G96" s="295"/>
      <c r="H96" s="338"/>
      <c r="L96" s="10"/>
    </row>
    <row r="97" spans="1:11" ht="15.75">
      <c r="A97" s="45" t="s">
        <v>71</v>
      </c>
      <c r="B97" s="136"/>
      <c r="C97" s="137"/>
      <c r="D97" s="137"/>
      <c r="E97" s="137"/>
      <c r="F97" s="136"/>
      <c r="G97" s="33">
        <f>G12+G74</f>
        <v>14014717.789999999</v>
      </c>
      <c r="H97" s="79">
        <f>H12+H74</f>
        <v>12861394.67</v>
      </c>
      <c r="I97" s="10"/>
      <c r="J97" s="10"/>
      <c r="K97" s="10"/>
    </row>
    <row r="98" spans="1:11">
      <c r="G98" s="56"/>
      <c r="H98" s="56"/>
      <c r="J98" s="10"/>
      <c r="K98" s="10"/>
    </row>
    <row r="99" spans="1:11">
      <c r="G99" s="56"/>
      <c r="H99" s="56"/>
      <c r="K99" s="10"/>
    </row>
    <row r="100" spans="1:11">
      <c r="K100" s="10"/>
    </row>
  </sheetData>
  <mergeCells count="183">
    <mergeCell ref="H91:H92"/>
    <mergeCell ref="B95:B96"/>
    <mergeCell ref="C95:C96"/>
    <mergeCell ref="D95:D96"/>
    <mergeCell ref="E95:E96"/>
    <mergeCell ref="F95:F96"/>
    <mergeCell ref="G95:G96"/>
    <mergeCell ref="H95:H96"/>
    <mergeCell ref="B91:B92"/>
    <mergeCell ref="C91:C92"/>
    <mergeCell ref="D91:D92"/>
    <mergeCell ref="E91:E92"/>
    <mergeCell ref="F91:F92"/>
    <mergeCell ref="G91:G92"/>
    <mergeCell ref="H86:H87"/>
    <mergeCell ref="B89:B90"/>
    <mergeCell ref="C89:C90"/>
    <mergeCell ref="D89:D90"/>
    <mergeCell ref="E89:E90"/>
    <mergeCell ref="F89:F90"/>
    <mergeCell ref="G89:G90"/>
    <mergeCell ref="H89:H90"/>
    <mergeCell ref="B86:B87"/>
    <mergeCell ref="C86:C87"/>
    <mergeCell ref="D86:D87"/>
    <mergeCell ref="E86:E87"/>
    <mergeCell ref="F86:F87"/>
    <mergeCell ref="G86:G87"/>
    <mergeCell ref="H82:H83"/>
    <mergeCell ref="B84:B85"/>
    <mergeCell ref="C84:C85"/>
    <mergeCell ref="D84:D85"/>
    <mergeCell ref="E84:E85"/>
    <mergeCell ref="F84:F85"/>
    <mergeCell ref="G84:G85"/>
    <mergeCell ref="H84:H85"/>
    <mergeCell ref="B82:B83"/>
    <mergeCell ref="C82:C83"/>
    <mergeCell ref="D82:D83"/>
    <mergeCell ref="E82:E83"/>
    <mergeCell ref="F82:F83"/>
    <mergeCell ref="G82:G83"/>
    <mergeCell ref="H72:H73"/>
    <mergeCell ref="B77:B78"/>
    <mergeCell ref="C77:C78"/>
    <mergeCell ref="D77:D78"/>
    <mergeCell ref="E77:E78"/>
    <mergeCell ref="F77:F78"/>
    <mergeCell ref="G77:G78"/>
    <mergeCell ref="H77:H78"/>
    <mergeCell ref="B72:B73"/>
    <mergeCell ref="C72:C73"/>
    <mergeCell ref="D72:D73"/>
    <mergeCell ref="E72:E73"/>
    <mergeCell ref="F72:F73"/>
    <mergeCell ref="G72:G73"/>
    <mergeCell ref="H66:H67"/>
    <mergeCell ref="B68:B69"/>
    <mergeCell ref="C68:C69"/>
    <mergeCell ref="D68:D69"/>
    <mergeCell ref="E68:E69"/>
    <mergeCell ref="F68:F69"/>
    <mergeCell ref="G68:G69"/>
    <mergeCell ref="H68:H69"/>
    <mergeCell ref="B66:B67"/>
    <mergeCell ref="C66:C67"/>
    <mergeCell ref="D66:D67"/>
    <mergeCell ref="E66:E67"/>
    <mergeCell ref="F66:F67"/>
    <mergeCell ref="G66:G67"/>
    <mergeCell ref="H60:H61"/>
    <mergeCell ref="B64:B65"/>
    <mergeCell ref="C64:C65"/>
    <mergeCell ref="D64:D65"/>
    <mergeCell ref="E64:E65"/>
    <mergeCell ref="F64:F65"/>
    <mergeCell ref="G64:G65"/>
    <mergeCell ref="H64:H65"/>
    <mergeCell ref="B60:B61"/>
    <mergeCell ref="C60:C61"/>
    <mergeCell ref="D60:D61"/>
    <mergeCell ref="E60:E61"/>
    <mergeCell ref="F60:F61"/>
    <mergeCell ref="G60:G61"/>
    <mergeCell ref="H51:H52"/>
    <mergeCell ref="B53:B54"/>
    <mergeCell ref="C53:C54"/>
    <mergeCell ref="D53:D54"/>
    <mergeCell ref="E53:E54"/>
    <mergeCell ref="F53:F54"/>
    <mergeCell ref="G53:G54"/>
    <mergeCell ref="H53:H54"/>
    <mergeCell ref="B51:B52"/>
    <mergeCell ref="C51:C52"/>
    <mergeCell ref="D51:D52"/>
    <mergeCell ref="E51:E52"/>
    <mergeCell ref="F51:F52"/>
    <mergeCell ref="G51:G52"/>
    <mergeCell ref="H43:H44"/>
    <mergeCell ref="B47:B48"/>
    <mergeCell ref="C47:C48"/>
    <mergeCell ref="D47:D48"/>
    <mergeCell ref="E47:E48"/>
    <mergeCell ref="F47:F48"/>
    <mergeCell ref="G47:G48"/>
    <mergeCell ref="H47:H48"/>
    <mergeCell ref="B43:B44"/>
    <mergeCell ref="C43:C44"/>
    <mergeCell ref="D43:D44"/>
    <mergeCell ref="E43:E44"/>
    <mergeCell ref="F43:F44"/>
    <mergeCell ref="G43:G44"/>
    <mergeCell ref="H36:H37"/>
    <mergeCell ref="B38:B39"/>
    <mergeCell ref="C38:C39"/>
    <mergeCell ref="D38:D39"/>
    <mergeCell ref="E38:E39"/>
    <mergeCell ref="F38:F39"/>
    <mergeCell ref="G38:G39"/>
    <mergeCell ref="H38:H39"/>
    <mergeCell ref="B36:B37"/>
    <mergeCell ref="C36:C37"/>
    <mergeCell ref="D36:D37"/>
    <mergeCell ref="E36:E37"/>
    <mergeCell ref="F36:F37"/>
    <mergeCell ref="G36:G37"/>
    <mergeCell ref="H25:H26"/>
    <mergeCell ref="B34:B35"/>
    <mergeCell ref="C34:C35"/>
    <mergeCell ref="D34:D35"/>
    <mergeCell ref="E34:E35"/>
    <mergeCell ref="F34:F35"/>
    <mergeCell ref="G34:G35"/>
    <mergeCell ref="H34:H35"/>
    <mergeCell ref="B25:B26"/>
    <mergeCell ref="C25:C26"/>
    <mergeCell ref="D25:D26"/>
    <mergeCell ref="E25:E26"/>
    <mergeCell ref="F25:F26"/>
    <mergeCell ref="G25:G26"/>
    <mergeCell ref="H20:H21"/>
    <mergeCell ref="B22:B23"/>
    <mergeCell ref="C22:C23"/>
    <mergeCell ref="D22:D23"/>
    <mergeCell ref="E22:E23"/>
    <mergeCell ref="F22:F23"/>
    <mergeCell ref="G22:G23"/>
    <mergeCell ref="H22:H23"/>
    <mergeCell ref="B20:B21"/>
    <mergeCell ref="C20:C21"/>
    <mergeCell ref="D20:D21"/>
    <mergeCell ref="E20:E21"/>
    <mergeCell ref="F20:F21"/>
    <mergeCell ref="G20:G21"/>
    <mergeCell ref="H15:H16"/>
    <mergeCell ref="B18:B19"/>
    <mergeCell ref="C18:C19"/>
    <mergeCell ref="D18:D19"/>
    <mergeCell ref="E18:E19"/>
    <mergeCell ref="F18:F19"/>
    <mergeCell ref="G18:G19"/>
    <mergeCell ref="H18:H19"/>
    <mergeCell ref="B15:B16"/>
    <mergeCell ref="C15:C16"/>
    <mergeCell ref="D15:D16"/>
    <mergeCell ref="E15:E16"/>
    <mergeCell ref="F15:F16"/>
    <mergeCell ref="G15:G16"/>
    <mergeCell ref="A1:H1"/>
    <mergeCell ref="A2:H2"/>
    <mergeCell ref="A3:H3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  <mergeCell ref="F10:F11"/>
    <mergeCell ref="G10:H10"/>
  </mergeCells>
  <printOptions horizontalCentered="1"/>
  <pageMargins left="0.51181102362204722" right="0.43307086614173229" top="0.47244094488188981" bottom="0.39370078740157483" header="0.31496062992125984" footer="0.31496062992125984"/>
  <pageSetup paperSize="9" scale="60" fitToWidth="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0"/>
  <sheetViews>
    <sheetView tabSelected="1" zoomScaleSheetLayoutView="100" workbookViewId="0">
      <selection activeCell="I12" sqref="I12"/>
    </sheetView>
  </sheetViews>
  <sheetFormatPr defaultRowHeight="15"/>
  <cols>
    <col min="1" max="1" width="11.28515625" style="17" customWidth="1"/>
    <col min="2" max="2" width="45.85546875" style="17" customWidth="1"/>
    <col min="3" max="3" width="16.140625" style="17" customWidth="1"/>
    <col min="4" max="4" width="16.28515625" style="17" customWidth="1"/>
    <col min="5" max="5" width="16.140625" style="17" customWidth="1"/>
    <col min="6" max="6" width="11.5703125" style="17" customWidth="1"/>
    <col min="7" max="8" width="16.28515625" style="17" customWidth="1"/>
    <col min="9" max="11" width="14.7109375" style="19" bestFit="1" customWidth="1"/>
    <col min="12" max="16384" width="9.140625" style="19"/>
  </cols>
  <sheetData>
    <row r="1" spans="1:10" ht="15.75">
      <c r="C1" s="346" t="s">
        <v>325</v>
      </c>
      <c r="D1" s="346"/>
      <c r="E1" s="346"/>
      <c r="G1" s="56"/>
      <c r="H1" s="56"/>
      <c r="J1" s="10"/>
    </row>
    <row r="2" spans="1:10" ht="15.75">
      <c r="C2" s="346" t="s">
        <v>263</v>
      </c>
      <c r="D2" s="346"/>
      <c r="E2" s="346"/>
      <c r="G2" s="56"/>
      <c r="H2" s="56"/>
    </row>
    <row r="3" spans="1:10" ht="15.75">
      <c r="C3" s="346" t="s">
        <v>24</v>
      </c>
      <c r="D3" s="346"/>
      <c r="E3" s="346"/>
    </row>
    <row r="4" spans="1:10" ht="15.75">
      <c r="C4" s="346" t="s">
        <v>21</v>
      </c>
      <c r="D4" s="346"/>
      <c r="E4" s="346"/>
    </row>
    <row r="5" spans="1:10" ht="15.75">
      <c r="C5" s="346" t="s">
        <v>22</v>
      </c>
      <c r="D5" s="346"/>
      <c r="E5" s="346"/>
    </row>
    <row r="6" spans="1:10" ht="15.75" hidden="1">
      <c r="C6" s="205"/>
      <c r="D6" s="205"/>
      <c r="E6" s="205"/>
    </row>
    <row r="7" spans="1:10" ht="15.75" hidden="1">
      <c r="C7" s="205"/>
      <c r="D7" s="205"/>
      <c r="E7" s="205"/>
    </row>
    <row r="8" spans="1:10" ht="21" hidden="1" customHeight="1">
      <c r="C8" s="205"/>
      <c r="D8" s="159"/>
      <c r="E8" s="159"/>
    </row>
    <row r="9" spans="1:10" ht="18" customHeight="1">
      <c r="C9" s="346" t="s">
        <v>432</v>
      </c>
      <c r="D9" s="346"/>
      <c r="E9" s="346"/>
    </row>
    <row r="10" spans="1:10" ht="15" customHeight="1">
      <c r="A10" s="139"/>
      <c r="B10" s="347" t="s">
        <v>425</v>
      </c>
      <c r="C10" s="347"/>
      <c r="D10" s="347"/>
      <c r="E10" s="347"/>
    </row>
    <row r="11" spans="1:10" ht="45" customHeight="1">
      <c r="A11" s="285" t="s">
        <v>378</v>
      </c>
      <c r="B11" s="285"/>
      <c r="C11" s="285"/>
      <c r="D11" s="285"/>
      <c r="E11" s="285"/>
    </row>
    <row r="12" spans="1:10">
      <c r="A12" s="46"/>
      <c r="B12" s="46"/>
      <c r="C12" s="46"/>
      <c r="D12" s="46"/>
      <c r="E12" s="46"/>
    </row>
    <row r="13" spans="1:10" ht="15.75">
      <c r="A13" s="279" t="s">
        <v>289</v>
      </c>
      <c r="B13" s="279" t="s">
        <v>25</v>
      </c>
      <c r="C13" s="343" t="s">
        <v>290</v>
      </c>
      <c r="D13" s="344"/>
      <c r="E13" s="345"/>
    </row>
    <row r="14" spans="1:10" ht="30.75" customHeight="1">
      <c r="A14" s="280"/>
      <c r="B14" s="280"/>
      <c r="C14" s="203" t="s">
        <v>335</v>
      </c>
      <c r="D14" s="204" t="s">
        <v>370</v>
      </c>
      <c r="E14" s="204" t="s">
        <v>383</v>
      </c>
    </row>
    <row r="15" spans="1:10" ht="15.75" customHeight="1">
      <c r="A15" s="138" t="s">
        <v>291</v>
      </c>
      <c r="B15" s="3" t="s">
        <v>194</v>
      </c>
      <c r="C15" s="142">
        <f>C16+C17+C18+C19+C20+C21</f>
        <v>7972898.6200000001</v>
      </c>
      <c r="D15" s="142">
        <f t="shared" ref="D15:E15" si="0">D16+D17+D18+D20+D21</f>
        <v>6372743.4100000001</v>
      </c>
      <c r="E15" s="142">
        <f t="shared" si="0"/>
        <v>5494647.9000000004</v>
      </c>
    </row>
    <row r="16" spans="1:10" ht="48" customHeight="1">
      <c r="A16" s="138" t="s">
        <v>292</v>
      </c>
      <c r="B16" s="42" t="s">
        <v>52</v>
      </c>
      <c r="C16" s="143">
        <f>'Приложение 4'!G13</f>
        <v>1150320.78</v>
      </c>
      <c r="D16" s="144">
        <f>'Приложение 6 '!G14</f>
        <v>1003845.12</v>
      </c>
      <c r="E16" s="144">
        <f>'Приложение 6 '!H14</f>
        <v>1003845.12</v>
      </c>
    </row>
    <row r="17" spans="1:8" ht="77.25" customHeight="1">
      <c r="A17" s="138" t="s">
        <v>293</v>
      </c>
      <c r="B17" s="42" t="s">
        <v>72</v>
      </c>
      <c r="C17" s="145">
        <f>'Приложение 4'!G18</f>
        <v>4148452.84</v>
      </c>
      <c r="D17" s="145">
        <f>'Приложение 6 '!G17</f>
        <v>3698452.84</v>
      </c>
      <c r="E17" s="145">
        <f>'Приложение 6 '!H17</f>
        <v>2834758.78</v>
      </c>
    </row>
    <row r="18" spans="1:8" ht="114.75" customHeight="1">
      <c r="A18" s="138" t="s">
        <v>294</v>
      </c>
      <c r="B18" s="147" t="s">
        <v>285</v>
      </c>
      <c r="C18" s="145">
        <v>0</v>
      </c>
      <c r="D18" s="145">
        <f>Приложение3!E33</f>
        <v>14401.45</v>
      </c>
      <c r="E18" s="145">
        <f>Приложение3!F33</f>
        <v>0</v>
      </c>
    </row>
    <row r="19" spans="1:8" s="212" customFormat="1" ht="93" customHeight="1">
      <c r="A19" s="220" t="s">
        <v>403</v>
      </c>
      <c r="B19" s="147" t="s">
        <v>402</v>
      </c>
      <c r="C19" s="145">
        <f>'Приложение 4'!G34</f>
        <v>390720</v>
      </c>
      <c r="D19" s="145">
        <v>0</v>
      </c>
      <c r="E19" s="145">
        <v>0</v>
      </c>
      <c r="F19" s="17"/>
      <c r="G19" s="17"/>
      <c r="H19" s="17"/>
    </row>
    <row r="20" spans="1:8" ht="18" customHeight="1">
      <c r="A20" s="138" t="s">
        <v>295</v>
      </c>
      <c r="B20" s="149" t="s">
        <v>296</v>
      </c>
      <c r="C20" s="150">
        <f>'Приложение 4'!G36</f>
        <v>1000</v>
      </c>
      <c r="D20" s="150">
        <f>'Приложение 6 '!G31</f>
        <v>1000</v>
      </c>
      <c r="E20" s="150">
        <f>'Приложение 6 '!H31</f>
        <v>1000</v>
      </c>
    </row>
    <row r="21" spans="1:8" ht="30.75" customHeight="1">
      <c r="A21" s="138" t="s">
        <v>297</v>
      </c>
      <c r="B21" s="149" t="s">
        <v>298</v>
      </c>
      <c r="C21" s="150">
        <f>'Приложение 4'!G37</f>
        <v>2282405</v>
      </c>
      <c r="D21" s="151">
        <f>'Приложение 6 '!G33</f>
        <v>1655044</v>
      </c>
      <c r="E21" s="152">
        <f>'Приложение 6 '!H33</f>
        <v>1655044</v>
      </c>
    </row>
    <row r="22" spans="1:8" ht="22.5" customHeight="1">
      <c r="A22" s="138" t="s">
        <v>299</v>
      </c>
      <c r="B22" s="3" t="s">
        <v>191</v>
      </c>
      <c r="C22" s="142">
        <f>'Приложение 4'!G46</f>
        <v>164890</v>
      </c>
      <c r="D22" s="153">
        <f>'Приложение 6 '!G41</f>
        <v>173220</v>
      </c>
      <c r="E22" s="153">
        <f>'Приложение 6 '!H41</f>
        <v>179460</v>
      </c>
    </row>
    <row r="23" spans="1:8" ht="32.25" customHeight="1">
      <c r="A23" s="138" t="s">
        <v>300</v>
      </c>
      <c r="B23" s="42" t="s">
        <v>59</v>
      </c>
      <c r="C23" s="143">
        <f>'Приложение 4'!G47</f>
        <v>164890</v>
      </c>
      <c r="D23" s="144">
        <f>'Приложение 6 '!G42</f>
        <v>173220</v>
      </c>
      <c r="E23" s="148">
        <f>'Приложение 6 '!H42</f>
        <v>179460</v>
      </c>
    </row>
    <row r="24" spans="1:8" ht="46.5" customHeight="1">
      <c r="A24" s="138" t="s">
        <v>301</v>
      </c>
      <c r="B24" s="3" t="s">
        <v>190</v>
      </c>
      <c r="C24" s="142">
        <f>'Приложение 4'!G51</f>
        <v>400000</v>
      </c>
      <c r="D24" s="153">
        <f>'Приложение 6 '!G45</f>
        <v>10000</v>
      </c>
      <c r="E24" s="154">
        <f>'Приложение 6 '!H45</f>
        <v>10000</v>
      </c>
    </row>
    <row r="25" spans="1:8" ht="18" customHeight="1">
      <c r="A25" s="138" t="s">
        <v>302</v>
      </c>
      <c r="B25" s="42" t="s">
        <v>60</v>
      </c>
      <c r="C25" s="143">
        <f>'Приложение 4'!G52</f>
        <v>400000</v>
      </c>
      <c r="D25" s="144">
        <f>'Приложение 6 '!G46</f>
        <v>10000</v>
      </c>
      <c r="E25" s="144">
        <f>'Приложение 6 '!H46</f>
        <v>10000</v>
      </c>
    </row>
    <row r="26" spans="1:8" ht="18.75" customHeight="1">
      <c r="A26" s="138" t="s">
        <v>303</v>
      </c>
      <c r="B26" s="3" t="s">
        <v>204</v>
      </c>
      <c r="C26" s="142">
        <f>'Приложение 4'!G56</f>
        <v>1702874</v>
      </c>
      <c r="D26" s="142">
        <f>'Приложение 6 '!G49</f>
        <v>1243234</v>
      </c>
      <c r="E26" s="142">
        <f>'Приложение 6 '!H49</f>
        <v>1243234</v>
      </c>
    </row>
    <row r="27" spans="1:8" ht="15" customHeight="1">
      <c r="A27" s="138" t="s">
        <v>304</v>
      </c>
      <c r="B27" s="42" t="s">
        <v>305</v>
      </c>
      <c r="C27" s="143">
        <f>'Приложение 4'!G59</f>
        <v>1484114</v>
      </c>
      <c r="D27" s="155">
        <f>'Приложение 6 '!G49</f>
        <v>1243234</v>
      </c>
      <c r="E27" s="155">
        <f>'Приложение 6 '!H49</f>
        <v>1243234</v>
      </c>
    </row>
    <row r="28" spans="1:8" ht="35.25" customHeight="1">
      <c r="A28" s="138" t="s">
        <v>306</v>
      </c>
      <c r="B28" s="156" t="s">
        <v>307</v>
      </c>
      <c r="C28" s="143">
        <f>'Приложение 4'!G73</f>
        <v>150000</v>
      </c>
      <c r="D28" s="155"/>
      <c r="E28" s="155"/>
    </row>
    <row r="29" spans="1:8" ht="32.25" customHeight="1">
      <c r="A29" s="138" t="s">
        <v>308</v>
      </c>
      <c r="B29" s="3" t="s">
        <v>189</v>
      </c>
      <c r="C29" s="142">
        <f>'Приложение 4'!G75</f>
        <v>5664332.0199999996</v>
      </c>
      <c r="D29" s="142">
        <f>'Приложение 6 '!G58</f>
        <v>1053988.1299999999</v>
      </c>
      <c r="E29" s="142">
        <f>'Приложение 6 '!H58</f>
        <v>1050000</v>
      </c>
    </row>
    <row r="30" spans="1:8" ht="15.75" customHeight="1">
      <c r="A30" s="138" t="s">
        <v>309</v>
      </c>
      <c r="B30" s="42" t="s">
        <v>203</v>
      </c>
      <c r="C30" s="143">
        <f>'Приложение 4'!G76</f>
        <v>2501000</v>
      </c>
      <c r="D30" s="146">
        <f>'Приложение 6 '!G59</f>
        <v>740000</v>
      </c>
      <c r="E30" s="144">
        <f>'Приложение 6 '!H59</f>
        <v>740000</v>
      </c>
    </row>
    <row r="31" spans="1:8" ht="17.25" customHeight="1">
      <c r="A31" s="138" t="s">
        <v>310</v>
      </c>
      <c r="B31" s="42" t="s">
        <v>62</v>
      </c>
      <c r="C31" s="143">
        <f>'Приложение 4'!G82</f>
        <v>3163332.02</v>
      </c>
      <c r="D31" s="143">
        <f>'Приложение 6 '!G63</f>
        <v>313988.13</v>
      </c>
      <c r="E31" s="143">
        <f>'Приложение 6 '!H63</f>
        <v>310000</v>
      </c>
    </row>
    <row r="32" spans="1:8" ht="18" customHeight="1">
      <c r="A32" s="138" t="s">
        <v>311</v>
      </c>
      <c r="B32" s="3" t="s">
        <v>184</v>
      </c>
      <c r="C32" s="142">
        <f>'Приложение 4'!G98</f>
        <v>3000</v>
      </c>
      <c r="D32" s="142">
        <f>'Приложение 6 '!G75</f>
        <v>3000</v>
      </c>
      <c r="E32" s="142">
        <f>'Приложение 6 '!H75</f>
        <v>3000</v>
      </c>
    </row>
    <row r="33" spans="1:8" ht="18" customHeight="1">
      <c r="A33" s="138" t="s">
        <v>312</v>
      </c>
      <c r="B33" s="42" t="s">
        <v>245</v>
      </c>
      <c r="C33" s="143">
        <f>'Приложение 4'!G99</f>
        <v>3000</v>
      </c>
      <c r="D33" s="144">
        <f>'Приложение 6 '!G76</f>
        <v>3000</v>
      </c>
      <c r="E33" s="144">
        <f>'Приложение 6 '!H76</f>
        <v>3000</v>
      </c>
    </row>
    <row r="34" spans="1:8" ht="19.5" customHeight="1">
      <c r="A34" s="138" t="s">
        <v>313</v>
      </c>
      <c r="B34" s="3" t="s">
        <v>314</v>
      </c>
      <c r="C34" s="142">
        <f>'Приложение 4'!G102</f>
        <v>6338414.7000000002</v>
      </c>
      <c r="D34" s="153">
        <f>'Приложение 6 '!G79</f>
        <v>4905532.25</v>
      </c>
      <c r="E34" s="154">
        <f>'Приложение 6 '!H79</f>
        <v>4628052.7699999996</v>
      </c>
    </row>
    <row r="35" spans="1:8" ht="15.75">
      <c r="A35" s="138" t="s">
        <v>315</v>
      </c>
      <c r="B35" s="157" t="s">
        <v>316</v>
      </c>
      <c r="C35" s="143">
        <f>'Приложение 4'!G103</f>
        <v>6338414.7000000002</v>
      </c>
      <c r="D35" s="144">
        <f>'Приложение 6 '!G80</f>
        <v>4905532.25</v>
      </c>
      <c r="E35" s="144">
        <f>'Приложение 6 '!H80</f>
        <v>4628052.7699999996</v>
      </c>
    </row>
    <row r="36" spans="1:8" ht="23.25" customHeight="1">
      <c r="A36" s="138" t="s">
        <v>317</v>
      </c>
      <c r="B36" s="158" t="s">
        <v>185</v>
      </c>
      <c r="C36" s="142">
        <f>SUM(C37:C37)</f>
        <v>245000</v>
      </c>
      <c r="D36" s="154">
        <f>'Приложение 6 '!G70</f>
        <v>250000</v>
      </c>
      <c r="E36" s="154">
        <f>'Приложение 6 '!H70</f>
        <v>250000</v>
      </c>
    </row>
    <row r="37" spans="1:8" ht="16.5" customHeight="1">
      <c r="A37" s="138" t="s">
        <v>318</v>
      </c>
      <c r="B37" s="157" t="s">
        <v>64</v>
      </c>
      <c r="C37" s="145">
        <f>'Приложение 4'!G94</f>
        <v>245000</v>
      </c>
      <c r="D37" s="144">
        <f>'Приложение 6 '!G71</f>
        <v>250000</v>
      </c>
      <c r="E37" s="144">
        <f>'Приложение 6 '!H71</f>
        <v>250000</v>
      </c>
    </row>
    <row r="38" spans="1:8" ht="20.25" customHeight="1">
      <c r="A38" s="138" t="s">
        <v>319</v>
      </c>
      <c r="B38" s="158" t="s">
        <v>187</v>
      </c>
      <c r="C38" s="150">
        <f>'Приложение 4'!G124</f>
        <v>3000</v>
      </c>
      <c r="D38" s="150">
        <f>'Приложение 6 '!G93</f>
        <v>3000</v>
      </c>
      <c r="E38" s="150">
        <f>'Приложение 6 '!H93</f>
        <v>3000</v>
      </c>
    </row>
    <row r="39" spans="1:8" ht="31.5" customHeight="1">
      <c r="A39" s="138" t="s">
        <v>320</v>
      </c>
      <c r="B39" s="158" t="s">
        <v>248</v>
      </c>
      <c r="C39" s="145">
        <f>'Приложение 4'!G125</f>
        <v>3000</v>
      </c>
      <c r="D39" s="144">
        <f>'Приложение 6 '!G94</f>
        <v>3000</v>
      </c>
      <c r="E39" s="144">
        <f>'Приложение 6 '!H94</f>
        <v>3000</v>
      </c>
    </row>
    <row r="40" spans="1:8" ht="15.75">
      <c r="A40" s="141"/>
      <c r="B40" s="158" t="s">
        <v>20</v>
      </c>
      <c r="C40" s="153">
        <f>C15+C22+C24+C26+C29+C32+C34+C36+C38</f>
        <v>22494409.34</v>
      </c>
      <c r="D40" s="153">
        <f>D15+D22+D24+D26+D29+D32+D34+D36+D38</f>
        <v>14014717.789999999</v>
      </c>
      <c r="E40" s="153">
        <f>E15+E22+E24+E26+E29+E32+E34+E36+E38</f>
        <v>12861394.67</v>
      </c>
      <c r="H40" s="37"/>
    </row>
  </sheetData>
  <mergeCells count="11">
    <mergeCell ref="A11:E11"/>
    <mergeCell ref="A13:A14"/>
    <mergeCell ref="B13:B14"/>
    <mergeCell ref="C13:E13"/>
    <mergeCell ref="C1:E1"/>
    <mergeCell ref="C2:E2"/>
    <mergeCell ref="C3:E3"/>
    <mergeCell ref="C4:E4"/>
    <mergeCell ref="C5:E5"/>
    <mergeCell ref="C9:E9"/>
    <mergeCell ref="B10:E10"/>
  </mergeCells>
  <printOptions horizontalCentered="1"/>
  <pageMargins left="0.51181102362204722" right="0.43307086614173229" top="0.47244094488188981" bottom="0.39370078740157483" header="0.31496062992125984" footer="0.31496062992125984"/>
  <pageSetup paperSize="9" scale="85" fitToWidth="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22" sqref="D22"/>
    </sheetView>
  </sheetViews>
  <sheetFormatPr defaultRowHeight="15"/>
  <cols>
    <col min="1" max="1" width="78.5703125" style="19" customWidth="1"/>
    <col min="2" max="4" width="18.5703125" style="19" customWidth="1"/>
    <col min="5" max="16384" width="9.140625" style="19"/>
  </cols>
  <sheetData>
    <row r="1" spans="1:5" ht="15.75">
      <c r="A1" s="353" t="s">
        <v>327</v>
      </c>
      <c r="B1" s="353"/>
      <c r="C1" s="353"/>
      <c r="D1" s="353"/>
      <c r="E1" s="25"/>
    </row>
    <row r="2" spans="1:5" ht="15.75">
      <c r="A2" s="354" t="s">
        <v>263</v>
      </c>
      <c r="B2" s="354"/>
      <c r="C2" s="354"/>
      <c r="D2" s="354"/>
      <c r="E2" s="40"/>
    </row>
    <row r="3" spans="1:5" ht="15.75">
      <c r="A3" s="354" t="s">
        <v>24</v>
      </c>
      <c r="B3" s="354"/>
      <c r="C3" s="354"/>
      <c r="D3" s="354"/>
      <c r="E3" s="40"/>
    </row>
    <row r="4" spans="1:5" ht="15.75">
      <c r="A4" s="354" t="s">
        <v>21</v>
      </c>
      <c r="B4" s="354"/>
      <c r="C4" s="354"/>
      <c r="D4" s="354"/>
      <c r="E4" s="40"/>
    </row>
    <row r="5" spans="1:5" ht="15.75">
      <c r="A5" s="354" t="s">
        <v>22</v>
      </c>
      <c r="B5" s="354"/>
      <c r="C5" s="354"/>
      <c r="D5" s="354"/>
      <c r="E5" s="40"/>
    </row>
    <row r="6" spans="1:5" ht="15.75">
      <c r="A6" s="353" t="s">
        <v>407</v>
      </c>
      <c r="B6" s="353"/>
      <c r="C6" s="353"/>
      <c r="D6" s="353"/>
      <c r="E6" s="25"/>
    </row>
    <row r="7" spans="1:5">
      <c r="A7" s="287"/>
      <c r="B7" s="287"/>
    </row>
    <row r="8" spans="1:5" ht="37.5" customHeight="1">
      <c r="A8" s="355" t="s">
        <v>379</v>
      </c>
      <c r="B8" s="355"/>
      <c r="C8" s="355"/>
      <c r="D8" s="355"/>
    </row>
    <row r="10" spans="1:5" ht="21.75" customHeight="1">
      <c r="A10" s="351" t="s">
        <v>25</v>
      </c>
      <c r="B10" s="348" t="s">
        <v>29</v>
      </c>
      <c r="C10" s="349"/>
      <c r="D10" s="350"/>
    </row>
    <row r="11" spans="1:5" ht="15.75">
      <c r="A11" s="352"/>
      <c r="B11" s="26" t="s">
        <v>335</v>
      </c>
      <c r="C11" s="26" t="s">
        <v>370</v>
      </c>
      <c r="D11" s="26" t="s">
        <v>383</v>
      </c>
    </row>
    <row r="12" spans="1:5" ht="15.75">
      <c r="A12" s="27">
        <v>1</v>
      </c>
      <c r="B12" s="27">
        <v>2</v>
      </c>
      <c r="C12" s="27">
        <v>2</v>
      </c>
      <c r="D12" s="27">
        <v>2</v>
      </c>
    </row>
    <row r="13" spans="1:5" ht="31.5">
      <c r="A13" s="28" t="s">
        <v>195</v>
      </c>
      <c r="B13" s="39">
        <f>'Приложение 4'!G31</f>
        <v>0</v>
      </c>
      <c r="C13" s="39">
        <f>Приложение3!E33</f>
        <v>14401.45</v>
      </c>
      <c r="D13" s="39">
        <f>'Приложение 6 '!H29</f>
        <v>0</v>
      </c>
    </row>
    <row r="14" spans="1:5" ht="15.75">
      <c r="A14" s="29" t="s">
        <v>183</v>
      </c>
      <c r="B14" s="30">
        <f>SUM(B13:B13)</f>
        <v>0</v>
      </c>
      <c r="C14" s="30">
        <f>SUM(C13:C13)</f>
        <v>14401.45</v>
      </c>
      <c r="D14" s="30">
        <f>SUM(D13:D13)</f>
        <v>0</v>
      </c>
    </row>
  </sheetData>
  <mergeCells count="10">
    <mergeCell ref="B10:D10"/>
    <mergeCell ref="A10:A11"/>
    <mergeCell ref="A1:D1"/>
    <mergeCell ref="A2:D2"/>
    <mergeCell ref="A3:D3"/>
    <mergeCell ref="A4:D4"/>
    <mergeCell ref="A5:D5"/>
    <mergeCell ref="A6:D6"/>
    <mergeCell ref="A8:D8"/>
    <mergeCell ref="A7:B7"/>
  </mergeCells>
  <printOptions horizontalCentered="1"/>
  <pageMargins left="0.51181102362204722" right="0.43307086614173229" top="0.47244094488188981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6" sqref="A6:D6"/>
    </sheetView>
  </sheetViews>
  <sheetFormatPr defaultRowHeight="15"/>
  <cols>
    <col min="1" max="1" width="67.7109375" customWidth="1"/>
    <col min="2" max="4" width="18.5703125" customWidth="1"/>
  </cols>
  <sheetData>
    <row r="1" spans="1:8" ht="15.75">
      <c r="A1" s="283" t="s">
        <v>328</v>
      </c>
      <c r="B1" s="283"/>
      <c r="C1" s="283"/>
      <c r="D1" s="283"/>
    </row>
    <row r="2" spans="1:8" ht="15.75">
      <c r="A2" s="284" t="s">
        <v>263</v>
      </c>
      <c r="B2" s="284"/>
      <c r="C2" s="284"/>
      <c r="D2" s="284"/>
    </row>
    <row r="3" spans="1:8" ht="15.75">
      <c r="A3" s="284" t="s">
        <v>24</v>
      </c>
      <c r="B3" s="284"/>
      <c r="C3" s="284"/>
      <c r="D3" s="284"/>
    </row>
    <row r="4" spans="1:8" ht="15.75">
      <c r="A4" s="284" t="s">
        <v>21</v>
      </c>
      <c r="B4" s="284"/>
      <c r="C4" s="284"/>
      <c r="D4" s="284"/>
    </row>
    <row r="5" spans="1:8" ht="15.75">
      <c r="A5" s="284" t="s">
        <v>22</v>
      </c>
      <c r="B5" s="284"/>
      <c r="C5" s="284"/>
      <c r="D5" s="284"/>
    </row>
    <row r="6" spans="1:8" ht="15.75">
      <c r="A6" s="284" t="s">
        <v>407</v>
      </c>
      <c r="B6" s="284"/>
      <c r="C6" s="284"/>
      <c r="D6" s="284"/>
      <c r="E6" s="9"/>
      <c r="F6" s="9"/>
      <c r="G6" s="9"/>
      <c r="H6" s="9"/>
    </row>
    <row r="8" spans="1:8" ht="32.25" customHeight="1">
      <c r="A8" s="356" t="s">
        <v>380</v>
      </c>
      <c r="B8" s="356"/>
      <c r="C8" s="356"/>
      <c r="D8" s="356"/>
    </row>
    <row r="10" spans="1:8" ht="15.75">
      <c r="A10" s="279" t="s">
        <v>83</v>
      </c>
      <c r="B10" s="288" t="s">
        <v>84</v>
      </c>
      <c r="C10" s="289"/>
      <c r="D10" s="290"/>
    </row>
    <row r="11" spans="1:8" ht="15.75">
      <c r="A11" s="280"/>
      <c r="B11" s="202" t="s">
        <v>335</v>
      </c>
      <c r="C11" s="202" t="s">
        <v>370</v>
      </c>
      <c r="D11" s="202" t="s">
        <v>383</v>
      </c>
    </row>
    <row r="12" spans="1:8" ht="15.75">
      <c r="A12" s="4">
        <v>1</v>
      </c>
      <c r="B12" s="4">
        <v>2</v>
      </c>
      <c r="C12" s="4">
        <v>2</v>
      </c>
      <c r="D12" s="4">
        <v>2</v>
      </c>
    </row>
    <row r="13" spans="1:8" ht="38.25" customHeight="1">
      <c r="A13" s="5" t="s">
        <v>85</v>
      </c>
      <c r="B13" s="4">
        <v>0</v>
      </c>
      <c r="C13" s="4">
        <v>0</v>
      </c>
      <c r="D13" s="4">
        <v>0</v>
      </c>
    </row>
    <row r="14" spans="1:8" ht="15.75">
      <c r="A14" s="6" t="s">
        <v>86</v>
      </c>
      <c r="B14" s="1">
        <v>0</v>
      </c>
      <c r="C14" s="1">
        <v>0</v>
      </c>
      <c r="D14" s="1">
        <v>0</v>
      </c>
    </row>
    <row r="15" spans="1:8" ht="15.75">
      <c r="A15" s="6" t="s">
        <v>87</v>
      </c>
      <c r="B15" s="1">
        <v>0</v>
      </c>
      <c r="C15" s="1">
        <v>0</v>
      </c>
      <c r="D15" s="1">
        <v>0</v>
      </c>
    </row>
    <row r="16" spans="1:8" ht="31.5">
      <c r="A16" s="5" t="s">
        <v>88</v>
      </c>
      <c r="B16" s="4">
        <v>0</v>
      </c>
      <c r="C16" s="4">
        <v>0</v>
      </c>
      <c r="D16" s="4">
        <v>0</v>
      </c>
    </row>
    <row r="17" spans="1:4" ht="15.75">
      <c r="A17" s="6" t="s">
        <v>87</v>
      </c>
      <c r="B17" s="1">
        <v>0</v>
      </c>
      <c r="C17" s="1">
        <v>0</v>
      </c>
      <c r="D17" s="1">
        <v>0</v>
      </c>
    </row>
    <row r="18" spans="1:4" ht="15.75">
      <c r="A18" s="5" t="s">
        <v>89</v>
      </c>
      <c r="B18" s="4">
        <v>0</v>
      </c>
      <c r="C18" s="4">
        <v>0</v>
      </c>
      <c r="D18" s="4">
        <v>0</v>
      </c>
    </row>
    <row r="19" spans="1:4" ht="15.75">
      <c r="A19" s="6" t="s">
        <v>86</v>
      </c>
      <c r="B19" s="1">
        <v>0</v>
      </c>
      <c r="C19" s="1">
        <v>0</v>
      </c>
      <c r="D19" s="1">
        <v>0</v>
      </c>
    </row>
    <row r="20" spans="1:4" ht="15.75">
      <c r="A20" s="6" t="s">
        <v>87</v>
      </c>
      <c r="B20" s="1">
        <v>0</v>
      </c>
      <c r="C20" s="1">
        <v>0</v>
      </c>
      <c r="D20" s="1">
        <v>0</v>
      </c>
    </row>
    <row r="21" spans="1:4" ht="31.5">
      <c r="A21" s="5" t="s">
        <v>90</v>
      </c>
      <c r="B21" s="4">
        <v>0</v>
      </c>
      <c r="C21" s="4">
        <v>0</v>
      </c>
      <c r="D21" s="4">
        <v>0</v>
      </c>
    </row>
    <row r="22" spans="1:4" ht="15.75">
      <c r="A22" s="6" t="s">
        <v>91</v>
      </c>
      <c r="B22" s="1">
        <v>0</v>
      </c>
      <c r="C22" s="1">
        <v>0</v>
      </c>
      <c r="D22" s="1">
        <v>0</v>
      </c>
    </row>
  </sheetData>
  <mergeCells count="9">
    <mergeCell ref="A3:D3"/>
    <mergeCell ref="A2:D2"/>
    <mergeCell ref="A1:D1"/>
    <mergeCell ref="A10:A11"/>
    <mergeCell ref="B10:D10"/>
    <mergeCell ref="A6:D6"/>
    <mergeCell ref="A5:D5"/>
    <mergeCell ref="A8:D8"/>
    <mergeCell ref="A4:D4"/>
  </mergeCells>
  <phoneticPr fontId="4" type="noConversion"/>
  <printOptions horizontalCentered="1"/>
  <pageMargins left="0.51181102362204722" right="0.43307086614173229" top="0.47244094488188981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27" sqref="G27"/>
    </sheetView>
  </sheetViews>
  <sheetFormatPr defaultRowHeight="15"/>
  <cols>
    <col min="1" max="1" width="7.5703125" customWidth="1"/>
    <col min="2" max="2" width="16.7109375" customWidth="1"/>
    <col min="3" max="3" width="23.7109375" customWidth="1"/>
    <col min="4" max="4" width="26.5703125" customWidth="1"/>
    <col min="5" max="5" width="15.5703125" customWidth="1"/>
    <col min="6" max="6" width="13.42578125" customWidth="1"/>
    <col min="7" max="7" width="19.85546875" customWidth="1"/>
  </cols>
  <sheetData>
    <row r="1" spans="1:7" ht="15.75">
      <c r="A1" s="283" t="s">
        <v>329</v>
      </c>
      <c r="B1" s="283"/>
      <c r="C1" s="283"/>
      <c r="D1" s="283"/>
      <c r="E1" s="283"/>
      <c r="F1" s="283"/>
      <c r="G1" s="283"/>
    </row>
    <row r="2" spans="1:7" ht="15.75">
      <c r="A2" s="284" t="s">
        <v>263</v>
      </c>
      <c r="B2" s="284"/>
      <c r="C2" s="284"/>
      <c r="D2" s="284"/>
      <c r="E2" s="284"/>
      <c r="F2" s="284"/>
      <c r="G2" s="284"/>
    </row>
    <row r="3" spans="1:7" ht="15.75">
      <c r="A3" s="284" t="s">
        <v>24</v>
      </c>
      <c r="B3" s="284"/>
      <c r="C3" s="284"/>
      <c r="D3" s="284"/>
      <c r="E3" s="284"/>
      <c r="F3" s="284"/>
      <c r="G3" s="284"/>
    </row>
    <row r="4" spans="1:7" ht="15.75">
      <c r="A4" s="284" t="s">
        <v>21</v>
      </c>
      <c r="B4" s="284"/>
      <c r="C4" s="284"/>
      <c r="D4" s="284"/>
      <c r="E4" s="284"/>
      <c r="F4" s="284"/>
      <c r="G4" s="284"/>
    </row>
    <row r="5" spans="1:7" ht="15.75">
      <c r="A5" s="284" t="s">
        <v>22</v>
      </c>
      <c r="B5" s="284"/>
      <c r="C5" s="284"/>
      <c r="D5" s="284"/>
      <c r="E5" s="284"/>
      <c r="F5" s="284"/>
      <c r="G5" s="284"/>
    </row>
    <row r="6" spans="1:7" ht="15.75">
      <c r="A6" s="284" t="s">
        <v>407</v>
      </c>
      <c r="B6" s="284"/>
      <c r="C6" s="284"/>
      <c r="D6" s="284"/>
      <c r="E6" s="284"/>
      <c r="F6" s="284"/>
      <c r="G6" s="284"/>
    </row>
    <row r="7" spans="1:7">
      <c r="A7" s="287"/>
      <c r="B7" s="287"/>
      <c r="C7" s="287"/>
      <c r="D7" s="287"/>
      <c r="E7" s="287"/>
      <c r="F7" s="287"/>
      <c r="G7" s="287"/>
    </row>
    <row r="8" spans="1:7" ht="36.75" customHeight="1">
      <c r="A8" s="285" t="s">
        <v>381</v>
      </c>
      <c r="B8" s="357"/>
      <c r="C8" s="357"/>
      <c r="D8" s="357"/>
      <c r="E8" s="357"/>
      <c r="F8" s="357"/>
      <c r="G8" s="357"/>
    </row>
    <row r="9" spans="1:7" ht="30.75" customHeight="1">
      <c r="A9" s="285" t="s">
        <v>382</v>
      </c>
      <c r="B9" s="285"/>
      <c r="C9" s="285"/>
      <c r="D9" s="285"/>
      <c r="E9" s="285"/>
      <c r="F9" s="285"/>
      <c r="G9" s="285"/>
    </row>
    <row r="11" spans="1:7" ht="35.25" customHeight="1">
      <c r="A11" s="358" t="s">
        <v>100</v>
      </c>
      <c r="B11" s="358" t="s">
        <v>92</v>
      </c>
      <c r="C11" s="358" t="s">
        <v>99</v>
      </c>
      <c r="D11" s="1" t="s">
        <v>98</v>
      </c>
      <c r="E11" s="358" t="s">
        <v>97</v>
      </c>
      <c r="F11" s="358" t="s">
        <v>96</v>
      </c>
      <c r="G11" s="358" t="s">
        <v>95</v>
      </c>
    </row>
    <row r="12" spans="1:7" ht="31.5">
      <c r="A12" s="358"/>
      <c r="B12" s="358"/>
      <c r="C12" s="358"/>
      <c r="D12" s="1" t="s">
        <v>93</v>
      </c>
      <c r="E12" s="358"/>
      <c r="F12" s="358"/>
      <c r="G12" s="358"/>
    </row>
    <row r="13" spans="1:7" ht="15.75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</row>
    <row r="14" spans="1:7" ht="15.75">
      <c r="A14" s="2">
        <v>1</v>
      </c>
      <c r="B14" s="2" t="s">
        <v>94</v>
      </c>
      <c r="C14" s="2" t="s">
        <v>94</v>
      </c>
      <c r="D14" s="2">
        <v>0</v>
      </c>
      <c r="E14" s="2">
        <v>0</v>
      </c>
      <c r="F14" s="2">
        <v>0</v>
      </c>
      <c r="G14" s="2" t="s">
        <v>94</v>
      </c>
    </row>
  </sheetData>
  <mergeCells count="15">
    <mergeCell ref="A6:G6"/>
    <mergeCell ref="A7:G7"/>
    <mergeCell ref="A1:G1"/>
    <mergeCell ref="A5:G5"/>
    <mergeCell ref="A4:G4"/>
    <mergeCell ref="A3:G3"/>
    <mergeCell ref="A2:G2"/>
    <mergeCell ref="A8:G8"/>
    <mergeCell ref="A9:G9"/>
    <mergeCell ref="G11:G12"/>
    <mergeCell ref="A11:A12"/>
    <mergeCell ref="C11:C12"/>
    <mergeCell ref="E11:E12"/>
    <mergeCell ref="B11:B12"/>
    <mergeCell ref="F11:F1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Приложение 1</vt:lpstr>
      <vt:lpstr>Приложение 2</vt:lpstr>
      <vt:lpstr>Приложение3</vt:lpstr>
      <vt:lpstr>Приложение 4</vt:lpstr>
      <vt:lpstr>Приложение 6 </vt:lpstr>
      <vt:lpstr>Приложение 5</vt:lpstr>
      <vt:lpstr>Приложение 8</vt:lpstr>
      <vt:lpstr>Приложение 9</vt:lpstr>
      <vt:lpstr>Приложение 10</vt:lpstr>
      <vt:lpstr>'Приложение 1'!Область_печати</vt:lpstr>
      <vt:lpstr>'Приложение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2024-12-23T10:24:24Z</cp:lastPrinted>
  <dcterms:created xsi:type="dcterms:W3CDTF">2016-06-27T10:52:24Z</dcterms:created>
  <dcterms:modified xsi:type="dcterms:W3CDTF">2025-07-24T08:03:03Z</dcterms:modified>
</cp:coreProperties>
</file>