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95" yWindow="15" windowWidth="13920" windowHeight="12765" activeTab="2"/>
  </bookViews>
  <sheets>
    <sheet name="Доходы" sheetId="1" r:id="rId1"/>
    <sheet name="Расходы вед" sheetId="27" r:id="rId2"/>
    <sheet name="Источники" sheetId="16" r:id="rId3"/>
  </sheets>
  <definedNames>
    <definedName name="_xlnm.Print_Area" localSheetId="0">Доходы!$A$1:$E$55</definedName>
    <definedName name="_xlnm.Print_Area" localSheetId="2">Источники!$A$1:$E$16</definedName>
    <definedName name="_xlnm.Print_Area" localSheetId="1">'Расходы вед'!$A$1:$J$100</definedName>
  </definedNames>
  <calcPr calcId="124519"/>
</workbook>
</file>

<file path=xl/calcChain.xml><?xml version="1.0" encoding="utf-8"?>
<calcChain xmlns="http://schemas.openxmlformats.org/spreadsheetml/2006/main">
  <c r="E16" i="16"/>
  <c r="E15"/>
  <c r="I44" i="27"/>
  <c r="I11"/>
  <c r="J11" s="1"/>
  <c r="H44"/>
  <c r="H11"/>
  <c r="J84"/>
  <c r="J51"/>
  <c r="J50"/>
  <c r="J49"/>
  <c r="J45"/>
  <c r="H25" l="1"/>
  <c r="J25" s="1"/>
  <c r="I25"/>
  <c r="J24"/>
  <c r="J26"/>
  <c r="H23"/>
  <c r="I23"/>
  <c r="J15"/>
  <c r="G57" l="1"/>
  <c r="G44"/>
  <c r="G35"/>
  <c r="G25"/>
  <c r="G23"/>
  <c r="J23"/>
  <c r="D39" i="1" l="1"/>
  <c r="D42"/>
  <c r="D44"/>
  <c r="C44"/>
  <c r="C41"/>
  <c r="C40" s="1"/>
  <c r="C12"/>
  <c r="D17"/>
  <c r="D18"/>
  <c r="C17"/>
  <c r="C18"/>
  <c r="D33"/>
  <c r="C33"/>
  <c r="E19"/>
  <c r="J94" i="27"/>
  <c r="J92"/>
  <c r="J90"/>
  <c r="J88"/>
  <c r="J85"/>
  <c r="J82"/>
  <c r="J80"/>
  <c r="J78"/>
  <c r="J76"/>
  <c r="J66"/>
  <c r="J62"/>
  <c r="J60"/>
  <c r="J58"/>
  <c r="J55"/>
  <c r="J48"/>
  <c r="J46"/>
  <c r="J41"/>
  <c r="J38"/>
  <c r="J36"/>
  <c r="J32"/>
  <c r="J30"/>
  <c r="J28"/>
  <c r="J21"/>
  <c r="J19"/>
  <c r="J17"/>
  <c r="J13"/>
  <c r="E14" i="16" l="1"/>
  <c r="I87" i="27"/>
  <c r="I75"/>
  <c r="I65"/>
  <c r="I57"/>
  <c r="I54"/>
  <c r="I50"/>
  <c r="J44"/>
  <c r="I40"/>
  <c r="I35"/>
  <c r="I27"/>
  <c r="I16"/>
  <c r="I12"/>
  <c r="G75"/>
  <c r="G87"/>
  <c r="G97"/>
  <c r="G96" s="1"/>
  <c r="G70"/>
  <c r="G69" s="1"/>
  <c r="G65"/>
  <c r="G64" s="1"/>
  <c r="G54"/>
  <c r="G53" s="1"/>
  <c r="G40"/>
  <c r="G39" s="1"/>
  <c r="G34"/>
  <c r="G27"/>
  <c r="G16"/>
  <c r="G12"/>
  <c r="H50"/>
  <c r="G50"/>
  <c r="H35"/>
  <c r="H34" s="1"/>
  <c r="H12"/>
  <c r="H97"/>
  <c r="H96" s="1"/>
  <c r="H87"/>
  <c r="H75"/>
  <c r="H70"/>
  <c r="H69" s="1"/>
  <c r="H65"/>
  <c r="H64" s="1"/>
  <c r="H57"/>
  <c r="H54"/>
  <c r="H40"/>
  <c r="H39" s="1"/>
  <c r="H27"/>
  <c r="H16"/>
  <c r="J16" l="1"/>
  <c r="G11"/>
  <c r="G10" s="1"/>
  <c r="G100" s="1"/>
  <c r="G74"/>
  <c r="G73" s="1"/>
  <c r="G68" s="1"/>
  <c r="J57"/>
  <c r="J87"/>
  <c r="G43"/>
  <c r="I64"/>
  <c r="J64" s="1"/>
  <c r="J65"/>
  <c r="I39"/>
  <c r="J39" s="1"/>
  <c r="J40"/>
  <c r="J12"/>
  <c r="I34"/>
  <c r="J34" s="1"/>
  <c r="J35"/>
  <c r="H43"/>
  <c r="J54"/>
  <c r="J75"/>
  <c r="I74"/>
  <c r="I53"/>
  <c r="I43"/>
  <c r="I10" s="1"/>
  <c r="H74"/>
  <c r="H73" s="1"/>
  <c r="H68" s="1"/>
  <c r="H53"/>
  <c r="H10" l="1"/>
  <c r="H100" s="1"/>
  <c r="I73"/>
  <c r="J74"/>
  <c r="J53"/>
  <c r="J43"/>
  <c r="J73" l="1"/>
  <c r="I68"/>
  <c r="J68" s="1"/>
  <c r="J10"/>
  <c r="D53" i="1"/>
  <c r="D37"/>
  <c r="D36" s="1"/>
  <c r="D35" s="1"/>
  <c r="D14"/>
  <c r="E54"/>
  <c r="E43"/>
  <c r="E45"/>
  <c r="E48"/>
  <c r="E51"/>
  <c r="E33"/>
  <c r="E34"/>
  <c r="E30"/>
  <c r="E25"/>
  <c r="E27"/>
  <c r="E15"/>
  <c r="E16"/>
  <c r="E22"/>
  <c r="I100" i="27" l="1"/>
  <c r="J100" s="1"/>
  <c r="E53" i="1"/>
  <c r="C53"/>
  <c r="D52"/>
  <c r="E52" s="1"/>
  <c r="C52"/>
  <c r="D50"/>
  <c r="C50"/>
  <c r="C49" s="1"/>
  <c r="D47"/>
  <c r="C47"/>
  <c r="C46" s="1"/>
  <c r="E44"/>
  <c r="C42"/>
  <c r="C37"/>
  <c r="D32"/>
  <c r="C32"/>
  <c r="D31"/>
  <c r="C31"/>
  <c r="D29"/>
  <c r="C29"/>
  <c r="C28" s="1"/>
  <c r="D26"/>
  <c r="E26" s="1"/>
  <c r="C26"/>
  <c r="D24"/>
  <c r="E24" s="1"/>
  <c r="C24"/>
  <c r="C23" s="1"/>
  <c r="D21"/>
  <c r="E21" s="1"/>
  <c r="C21"/>
  <c r="C14"/>
  <c r="E14" s="1"/>
  <c r="E50" l="1"/>
  <c r="D49"/>
  <c r="E49" s="1"/>
  <c r="E31"/>
  <c r="C13"/>
  <c r="E42"/>
  <c r="C36"/>
  <c r="E37"/>
  <c r="C20"/>
  <c r="D23"/>
  <c r="E23" s="1"/>
  <c r="E32"/>
  <c r="D28"/>
  <c r="E28" s="1"/>
  <c r="E29"/>
  <c r="D46"/>
  <c r="E47"/>
  <c r="D41"/>
  <c r="D13"/>
  <c r="D40" l="1"/>
  <c r="C39"/>
  <c r="D20"/>
  <c r="E20" s="1"/>
  <c r="E13"/>
  <c r="C35"/>
  <c r="E36"/>
  <c r="E41"/>
  <c r="E46"/>
  <c r="E40" l="1"/>
  <c r="E39"/>
  <c r="D12"/>
  <c r="E12" s="1"/>
  <c r="E35"/>
  <c r="C55"/>
  <c r="D55" l="1"/>
  <c r="E55" s="1"/>
</calcChain>
</file>

<file path=xl/sharedStrings.xml><?xml version="1.0" encoding="utf-8"?>
<sst xmlns="http://schemas.openxmlformats.org/spreadsheetml/2006/main" count="384" uniqueCount="235">
  <si>
    <t>Код</t>
  </si>
  <si>
    <t>Наименование доходов</t>
  </si>
  <si>
    <t>000 1 00 00000 00 0000 000</t>
  </si>
  <si>
    <t>НАЛОГОВЫЕ И НЕНАЛОГОВЫЕ ДОХОДЫ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</si>
  <si>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</si>
  <si>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 которых исчисление и уплата налога  осуществляется в соответствии со статьями 227, 227.1 и 228 Налогового кодекса Российской Федерации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</si>
  <si>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</si>
  <si>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</si>
  <si>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</si>
  <si>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</si>
  <si>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</si>
  <si>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</si>
  <si>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</si>
  <si>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</si>
  <si>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</si>
  <si>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</si>
  <si>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914 1 08 04020 01 0000 110</t>
  </si>
  <si>
    <t>Государственная пошлина за совершение нотариальных действий должностными лицами органов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</si>
  <si>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</si>
  <si>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</si>
  <si>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914 1 11 05035 10 0000 120</t>
  </si>
  <si>
    <t xml:space="preserve">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 автономных учреждений)</t>
  </si>
  <si>
    <t>000 2 00 00000 00 0000 000</t>
  </si>
  <si>
    <t>БЕЗВОЗМЕЗДНЫЕ ПОСТУПЛЕНИЯ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</si>
  <si>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</si>
  <si>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</si>
  <si>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</si>
  <si>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</si>
  <si>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</si>
  <si>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</si>
  <si>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</si>
  <si>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Единый сельскохозяйственный налог</t>
  </si>
  <si>
    <t>Приложение №1</t>
  </si>
  <si>
    <t>Сабиновского  сельского поселения</t>
  </si>
  <si>
    <t>Приложение №3</t>
  </si>
  <si>
    <t>Наименование</t>
  </si>
  <si>
    <t>Администрация Сабиновского сельского поселения Лежневского муниципального района Ивановской области</t>
  </si>
  <si>
    <t>Код классификации источников финансирования дефицитов бюджетов</t>
  </si>
  <si>
    <t>Сумма (руб.)</t>
  </si>
  <si>
    <t>000 01 05 02 00 00 0000 500</t>
  </si>
  <si>
    <t>000 01 05 02 01 00 0000 510</t>
  </si>
  <si>
    <t>013 01 05 02 01 10 0000 510</t>
  </si>
  <si>
    <t>000 01 05 00 00 00 0000 600</t>
  </si>
  <si>
    <t>000 01 05 02 00 00 0000 600</t>
  </si>
  <si>
    <t>000 01 05 02 01 00 0000 610</t>
  </si>
  <si>
    <t>013 01 05 02 01 10 0000 610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</si>
  <si>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</si>
  <si>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</si>
  <si>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</si>
  <si>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Изменение остатков средств на счёте по  учёту средств  бюджета</t>
  </si>
  <si>
    <t>01 05 02 01 10 0000 510</t>
  </si>
  <si>
    <t>Увеличение прочих остатков денежных средств бюджета поселения</t>
  </si>
  <si>
    <t>01 05 02 01 10 0000 610</t>
  </si>
  <si>
    <t>Уменьшение прочих остатков денежных средств бюджета поселения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</si>
  <si>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</si>
  <si>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</si>
  <si>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</si>
  <si>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</si>
  <si>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</si>
  <si>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</si>
  <si>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</si>
  <si>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</si>
  <si>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</si>
  <si>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</si>
  <si>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</si>
  <si>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</si>
  <si>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</si>
  <si>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</si>
  <si>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</si>
  <si>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</si>
  <si>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</si>
  <si>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</si>
  <si>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</si>
  <si>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</si>
  <si>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</si>
  <si>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</si>
  <si>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</si>
  <si>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t>Мероприятия в области здравоохранения, спорта и физической культуры, туризма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</si>
  <si>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</si>
  <si>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</si>
  <si>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</si>
  <si>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</si>
  <si>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</si>
  <si>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</si>
  <si>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</si>
  <si>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</si>
  <si>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</si>
  <si>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</si>
  <si>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08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</si>
  <si>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</si>
  <si>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</si>
  <si>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</si>
  <si>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</si>
  <si>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</si>
  <si>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</si>
  <si>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</si>
  <si>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Межбюджетные трансферты, передаваемые бюджетам сельских поселений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</si>
  <si>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</si>
  <si>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</si>
  <si>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0110102000</t>
  </si>
  <si>
    <t>0110104000</t>
  </si>
  <si>
    <t>0120127000</t>
  </si>
  <si>
    <t>0130122300</t>
  </si>
  <si>
    <t>0130222400</t>
  </si>
  <si>
    <t>0110229630</t>
  </si>
  <si>
    <t>0110222200</t>
  </si>
  <si>
    <t>0110229640</t>
  </si>
  <si>
    <t>0110570020</t>
  </si>
  <si>
    <t>0140200260</t>
  </si>
  <si>
    <t>0140300280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</si>
  <si>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</si>
  <si>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</si>
  <si>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</si>
  <si>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</si>
  <si>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</si>
  <si>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</si>
  <si>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</si>
  <si>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</si>
  <si>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</si>
  <si>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</si>
  <si>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</si>
  <si>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</si>
  <si>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4190051180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</si>
  <si>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</si>
  <si>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</si>
  <si>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</si>
  <si>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</si>
  <si>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к решению Совета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</si>
  <si>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</si>
  <si>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</si>
  <si>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</si>
  <si>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</si>
  <si>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</si>
  <si>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</si>
  <si>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</si>
  <si>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</si>
  <si>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</si>
  <si>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182 1 01 02030 01 0000 110</t>
  </si>
  <si>
    <t>Иные межбюджетные трансферты</t>
  </si>
  <si>
    <t>Отчет об исполнении бюджета Сабиновского сельского поселения Лежневского муниципального района Ивановской области</t>
  </si>
  <si>
    <t>Отношение исполненных значений к плану в %</t>
  </si>
  <si>
    <t>Дорожное хозяйство (дорожные фонды)</t>
  </si>
  <si>
    <t>НАЦИОНАЛЬНАЯ ЭКОНОМИКА</t>
  </si>
  <si>
    <t>09</t>
  </si>
  <si>
    <t>Осуществление дорожной деятельности в отношении автомобильных дорог местного значения в границах населенных пунктов</t>
  </si>
  <si>
    <t>4190096011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</si>
  <si>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</si>
  <si>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4190096012</t>
  </si>
  <si>
    <t>Коммунальное хозяйство</t>
  </si>
  <si>
    <t>Организация в границах поселения водоснабжения населения</t>
  </si>
  <si>
    <t>4190096055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</si>
  <si>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</si>
  <si>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0140280340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</si>
  <si>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</si>
  <si>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01402S0340</t>
  </si>
  <si>
    <t>0140480340</t>
  </si>
  <si>
    <t>01404S0340</t>
  </si>
  <si>
    <t>ОБРАЗОВАНИЕ</t>
  </si>
  <si>
    <t>Молодежная политика и оздоровление детей</t>
  </si>
  <si>
    <t>Обеспечение мероприятий в области молодёжной политики</t>
  </si>
  <si>
    <t>07</t>
  </si>
  <si>
    <t>0140100250</t>
  </si>
  <si>
    <t>Приложение №2</t>
  </si>
  <si>
    <t>Прочие доходы от компенсации затрат бюджетов сельских поселений</t>
  </si>
  <si>
    <t>000 2 02 10000 00 0000 150</t>
  </si>
  <si>
    <t>914 2 02 15001 10 0000 150</t>
  </si>
  <si>
    <t>914 2 02 15002 10 0000 150</t>
  </si>
  <si>
    <t>000 2 02 20000 00 0000 150</t>
  </si>
  <si>
    <t>000 2 02 30000 00 0000 150</t>
  </si>
  <si>
    <t>914 2 02 35118 10 0000 150</t>
  </si>
  <si>
    <t>000 2 02 40000 00 0000 150</t>
  </si>
  <si>
    <t>914 2 02 40014 10 0000 150</t>
  </si>
  <si>
    <t>000 1 01 02000 01 0000 110</t>
  </si>
  <si>
    <t>Налог на доходы физических лиц</t>
  </si>
  <si>
    <t>Налог на доходы физических лиц с доходов, полученныхфизичискими лицами в соответствии со статьей 228 Налогового кодекса Российской Федерации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</si>
  <si>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</si>
  <si>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</si>
  <si>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</si>
  <si>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</si>
  <si>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</si>
  <si>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</si>
  <si>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</si>
  <si>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</si>
  <si>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
000 1 13 00000 00 0000 000
</t>
  </si>
  <si>
    <t>ДОХОДЫ ОТ ОКАЗАНИЯ ПЛАТНЫХ УСЛУГ И КОМПЕНСАЦИИ ЗАТРАТ ГОСУДАРСТВА</t>
  </si>
  <si>
    <t xml:space="preserve">
000 1 13 02000 00 0000 000
</t>
  </si>
  <si>
    <t>Доходы от компенсации затрат государства</t>
  </si>
  <si>
    <t xml:space="preserve">000 1 13 02990 00 0000 130
</t>
  </si>
  <si>
    <t>Прочие доходы от компенсации затрат государства</t>
  </si>
  <si>
    <t>914 1 13 02995 10 0000 130</t>
  </si>
  <si>
    <t>000 2 02 15001 00 0000 150</t>
  </si>
  <si>
    <t>Дотации на выравнивание бюджетной обеспеченности</t>
  </si>
  <si>
    <t>000 2 02 15002 00 0000 150</t>
  </si>
  <si>
    <t>Дотации бюджетам на поддержку мер по обеспечению сбалансированности бюджетов</t>
  </si>
  <si>
    <t>000 2 02 29999 00 0000 150</t>
  </si>
  <si>
    <t>Прочие субсидии</t>
  </si>
  <si>
    <t>914 2 02 29999 10 0000 150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</si>
  <si>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</si>
  <si>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</si>
  <si>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</si>
  <si>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</si>
  <si>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</si>
  <si>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>4190096013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</si>
  <si>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</si>
  <si>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</si>
  <si>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</si>
  <si>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4190096060</t>
  </si>
  <si>
    <t>Расходы на содержание мест захоронения</t>
  </si>
  <si>
    <t>4190096057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</si>
  <si>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</si>
  <si>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</si>
  <si>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-</t>
  </si>
  <si>
    <t>Доходы  бюджета Сабиновского сельского поселения по кодам классификации доходов бюджетов за 2020год</t>
  </si>
  <si>
    <t>000 1 05 00000 00 0000 000</t>
  </si>
  <si>
    <t>НАЛОГИ НА СОВОКУПНЫЙ ДОХОД</t>
  </si>
  <si>
    <t>000 1 05 03000 01 0000 110</t>
  </si>
  <si>
    <t>Утверждено на 2020 год</t>
  </si>
  <si>
    <t>Исполнено  за 2020 год</t>
  </si>
  <si>
    <t>Расходы бюджета Сабиновского сельского поселения по расходам за 2020 год</t>
  </si>
  <si>
    <t>Утверждено Решением о Бюджете №30 от 26.12.2019г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</si>
  <si>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района(Межбюджетные трансферты)</t>
  </si>
  <si>
    <t>0110497030</t>
  </si>
  <si>
    <t xml:space="preserve"> Расходы, связанные с подготовкой и проведением выборов и референдумов в Российской Федерации( Закупка товаров, работ и услуг для обеспечения государственных (муниципальных) нужд)</t>
  </si>
  <si>
    <t>4190096014</t>
  </si>
  <si>
    <t xml:space="preserve">                                           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</si>
  <si>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( Закупка товаров, работ и услуг для обеспечения государственных (муниципальных) нужд)</t>
  </si>
  <si>
    <t xml:space="preserve">Бюджетные ассигнования на 2020 год  </t>
  </si>
  <si>
    <t>Исполнено за 2020 год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</si>
  <si>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</si>
  <si>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</si>
  <si>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Создание условий для обеспечения поселений услугами по  организации культурного досуга                                                      ( Закупка товаров, работ и услуг для обеспечения государственных (муниципальных) нужд)</t>
  </si>
  <si>
    <t>0140296020</t>
  </si>
  <si>
    <t>Источники внутреннего финансирования дефицита
бюджета  Сабиновского сельского поселения на 2020 год и плановый период 2021 и 2022 годов</t>
  </si>
  <si>
    <t xml:space="preserve">от  «26»апреля 2021 г. №11 </t>
  </si>
  <si>
    <t xml:space="preserve">от  «26»апреля 2021 г. №11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</si>
</sst>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1" fontId="6" fillId="0" borderId="7">
      <alignment horizontal="center" vertical="center" wrapText="1" shrinkToFit="1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2" borderId="0">
      <alignment vertical="center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vertical="center"/>
    </xf>
    <xf numFmtId="0" fontId="8" fillId="0" borderId="0">
      <alignment horizontal="center" vertical="center"/>
    </xf>
    <xf numFmtId="0" fontId="6" fillId="0" borderId="0">
      <alignment vertical="center"/>
    </xf>
    <xf numFmtId="0" fontId="6" fillId="0" borderId="0">
      <alignment horizontal="left" vertical="center" wrapText="1"/>
    </xf>
    <xf numFmtId="0" fontId="9" fillId="0" borderId="0">
      <alignment horizontal="center" vertical="center" wrapText="1"/>
    </xf>
    <xf numFmtId="0" fontId="6" fillId="0" borderId="8">
      <alignment vertical="center"/>
    </xf>
    <xf numFmtId="0" fontId="6" fillId="0" borderId="9">
      <alignment horizontal="center" vertical="center" wrapText="1"/>
    </xf>
    <xf numFmtId="0" fontId="6" fillId="0" borderId="10">
      <alignment horizontal="center" vertical="center" wrapText="1"/>
    </xf>
    <xf numFmtId="0" fontId="8" fillId="2" borderId="11">
      <alignment vertical="center"/>
    </xf>
    <xf numFmtId="49" fontId="11" fillId="0" borderId="9">
      <alignment vertical="center" wrapText="1"/>
    </xf>
    <xf numFmtId="0" fontId="8" fillId="2" borderId="12">
      <alignment vertical="center"/>
    </xf>
    <xf numFmtId="49" fontId="12" fillId="0" borderId="13">
      <alignment horizontal="left" vertical="center" wrapText="1" indent="1"/>
    </xf>
    <xf numFmtId="0" fontId="8" fillId="2" borderId="14">
      <alignment vertical="center"/>
    </xf>
    <xf numFmtId="0" fontId="8" fillId="0" borderId="0">
      <alignment vertical="center"/>
    </xf>
    <xf numFmtId="0" fontId="11" fillId="0" borderId="0">
      <alignment horizontal="left" vertical="center" wrapText="1"/>
    </xf>
    <xf numFmtId="0" fontId="9" fillId="0" borderId="0">
      <alignment vertical="center"/>
    </xf>
    <xf numFmtId="0" fontId="6" fillId="0" borderId="0">
      <alignment vertical="center" wrapText="1"/>
    </xf>
    <xf numFmtId="0" fontId="6" fillId="0" borderId="8">
      <alignment horizontal="left" vertical="center" wrapText="1"/>
    </xf>
    <xf numFmtId="0" fontId="6" fillId="0" borderId="15">
      <alignment horizontal="left" vertical="center" wrapText="1"/>
    </xf>
    <xf numFmtId="0" fontId="6" fillId="0" borderId="12">
      <alignment vertical="center" wrapText="1"/>
    </xf>
    <xf numFmtId="0" fontId="6" fillId="0" borderId="16">
      <alignment horizontal="center" vertical="center" wrapText="1"/>
    </xf>
    <xf numFmtId="1" fontId="11" fillId="0" borderId="9">
      <alignment horizontal="center" vertical="center" shrinkToFit="1"/>
      <protection locked="0"/>
    </xf>
    <xf numFmtId="0" fontId="8" fillId="2" borderId="15">
      <alignment vertical="center"/>
    </xf>
    <xf numFmtId="1" fontId="12" fillId="0" borderId="9">
      <alignment horizontal="center" vertical="center" shrinkToFit="1"/>
    </xf>
    <xf numFmtId="0" fontId="8" fillId="2" borderId="0">
      <alignment vertical="center" shrinkToFit="1"/>
    </xf>
    <xf numFmtId="49" fontId="6" fillId="0" borderId="0">
      <alignment vertical="center" wrapText="1"/>
    </xf>
    <xf numFmtId="49" fontId="6" fillId="0" borderId="12">
      <alignment vertical="center" wrapText="1"/>
    </xf>
    <xf numFmtId="4" fontId="11" fillId="0" borderId="9">
      <alignment horizontal="right" vertical="center" shrinkToFit="1"/>
      <protection locked="0"/>
    </xf>
    <xf numFmtId="4" fontId="12" fillId="0" borderId="9">
      <alignment horizontal="right" vertical="center" shrinkToFit="1"/>
    </xf>
    <xf numFmtId="0" fontId="13" fillId="0" borderId="0">
      <alignment horizontal="center" vertical="center" wrapText="1"/>
    </xf>
    <xf numFmtId="0" fontId="6" fillId="0" borderId="17">
      <alignment vertical="center"/>
    </xf>
    <xf numFmtId="0" fontId="6" fillId="0" borderId="18">
      <alignment horizontal="right" vertical="center"/>
    </xf>
    <xf numFmtId="0" fontId="6" fillId="0" borderId="8">
      <alignment horizontal="right" vertical="center"/>
    </xf>
    <xf numFmtId="0" fontId="6" fillId="0" borderId="16">
      <alignment horizontal="center" vertical="center"/>
    </xf>
    <xf numFmtId="49" fontId="6" fillId="0" borderId="19">
      <alignment horizontal="center" vertical="center"/>
    </xf>
    <xf numFmtId="0" fontId="6" fillId="0" borderId="7">
      <alignment horizontal="center" vertical="center"/>
    </xf>
    <xf numFmtId="1" fontId="6" fillId="0" borderId="7">
      <alignment horizontal="center" vertical="center"/>
    </xf>
    <xf numFmtId="1" fontId="6" fillId="0" borderId="7">
      <alignment horizontal="center" vertical="center" shrinkToFit="1"/>
    </xf>
    <xf numFmtId="49" fontId="6" fillId="0" borderId="7">
      <alignment horizontal="center" vertical="center"/>
    </xf>
    <xf numFmtId="0" fontId="6" fillId="0" borderId="20">
      <alignment horizontal="center" vertical="center"/>
    </xf>
    <xf numFmtId="0" fontId="6" fillId="0" borderId="21">
      <alignment vertical="center"/>
    </xf>
    <xf numFmtId="0" fontId="6" fillId="0" borderId="9">
      <alignment horizontal="center" vertical="center" wrapText="1"/>
    </xf>
    <xf numFmtId="0" fontId="6" fillId="0" borderId="22">
      <alignment horizontal="center" vertical="center" wrapText="1"/>
    </xf>
    <xf numFmtId="0" fontId="14" fillId="0" borderId="8">
      <alignment horizontal="right" vertical="center"/>
    </xf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/>
    <xf numFmtId="43" fontId="0" fillId="0" borderId="0" xfId="0" applyNumberFormat="1"/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16" fillId="0" borderId="0" xfId="0" applyFont="1"/>
    <xf numFmtId="43" fontId="2" fillId="0" borderId="1" xfId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top" wrapText="1"/>
    </xf>
    <xf numFmtId="43" fontId="17" fillId="0" borderId="1" xfId="1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43" fontId="19" fillId="0" borderId="1" xfId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3" fontId="1" fillId="0" borderId="2" xfId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3" fontId="18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7" fillId="0" borderId="1" xfId="0" applyFont="1" applyBorder="1" applyAlignment="1">
      <alignment horizontal="center" wrapText="1"/>
    </xf>
    <xf numFmtId="2" fontId="23" fillId="0" borderId="1" xfId="59" applyNumberFormat="1" applyFont="1" applyBorder="1" applyAlignment="1">
      <alignment horizontal="center" vertical="top"/>
    </xf>
    <xf numFmtId="2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2" fontId="23" fillId="0" borderId="2" xfId="0" applyNumberFormat="1" applyFont="1" applyBorder="1" applyAlignment="1">
      <alignment horizontal="center" vertical="top"/>
    </xf>
    <xf numFmtId="2" fontId="23" fillId="0" borderId="3" xfId="0" applyNumberFormat="1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 wrapText="1"/>
    </xf>
    <xf numFmtId="43" fontId="1" fillId="0" borderId="2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3" fontId="2" fillId="0" borderId="2" xfId="1" applyFont="1" applyBorder="1" applyAlignment="1">
      <alignment horizontal="center" vertical="top" wrapText="1"/>
    </xf>
    <xf numFmtId="49" fontId="1" fillId="0" borderId="23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43" fontId="1" fillId="0" borderId="23" xfId="1" applyFont="1" applyBorder="1" applyAlignment="1">
      <alignment horizontal="center" vertical="top" wrapText="1"/>
    </xf>
    <xf numFmtId="2" fontId="23" fillId="0" borderId="2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/>
    </xf>
    <xf numFmtId="43" fontId="1" fillId="0" borderId="2" xfId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2" fontId="23" fillId="0" borderId="2" xfId="0" applyNumberFormat="1" applyFont="1" applyBorder="1" applyAlignment="1">
      <alignment horizontal="center" vertical="top"/>
    </xf>
    <xf numFmtId="2" fontId="23" fillId="0" borderId="3" xfId="0" applyNumberFormat="1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43" fontId="1" fillId="0" borderId="2" xfId="1" applyFont="1" applyBorder="1" applyAlignment="1">
      <alignment horizontal="center" vertical="top" wrapText="1"/>
    </xf>
    <xf numFmtId="43" fontId="1" fillId="0" borderId="3" xfId="1" applyFont="1" applyBorder="1" applyAlignment="1">
      <alignment horizontal="center" vertical="top" wrapText="1"/>
    </xf>
    <xf numFmtId="43" fontId="23" fillId="0" borderId="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2" fillId="0" borderId="24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/>
    </xf>
  </cellXfs>
  <cellStyles count="60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Процентный" xfId="59" builtinId="5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A6" sqref="A6:E6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7" max="8" width="14.7109375" bestFit="1" customWidth="1"/>
    <col min="9" max="9" width="11.140625" bestFit="1" customWidth="1"/>
  </cols>
  <sheetData>
    <row r="1" spans="1:5" ht="15.75">
      <c r="A1" s="83" t="s">
        <v>32</v>
      </c>
      <c r="B1" s="83"/>
      <c r="C1" s="83"/>
      <c r="D1" s="83"/>
      <c r="E1" s="83"/>
    </row>
    <row r="2" spans="1:5" ht="15.75">
      <c r="A2" s="82" t="s">
        <v>127</v>
      </c>
      <c r="B2" s="82"/>
      <c r="C2" s="82"/>
      <c r="D2" s="82"/>
      <c r="E2" s="82"/>
    </row>
    <row r="3" spans="1:5" ht="15.75">
      <c r="A3" s="82" t="s">
        <v>33</v>
      </c>
      <c r="B3" s="82"/>
      <c r="C3" s="82"/>
      <c r="D3" s="82"/>
      <c r="E3" s="82"/>
    </row>
    <row r="4" spans="1:5" ht="15.75">
      <c r="A4" s="82" t="s">
        <v>29</v>
      </c>
      <c r="B4" s="82"/>
      <c r="C4" s="82"/>
      <c r="D4" s="82"/>
      <c r="E4" s="82"/>
    </row>
    <row r="5" spans="1:5" ht="15.75">
      <c r="A5" s="82" t="s">
        <v>30</v>
      </c>
      <c r="B5" s="82"/>
      <c r="C5" s="82"/>
      <c r="D5" s="82"/>
      <c r="E5" s="82"/>
    </row>
    <row r="6" spans="1:5" ht="15.75">
      <c r="A6" s="82" t="s">
        <v>233</v>
      </c>
      <c r="B6" s="82"/>
      <c r="C6" s="82"/>
      <c r="D6" s="82"/>
      <c r="E6" s="82"/>
    </row>
    <row r="7" spans="1:5" ht="15.75">
      <c r="A7" s="54"/>
      <c r="B7" s="25"/>
      <c r="C7" s="54"/>
      <c r="D7" s="54"/>
      <c r="E7" s="54"/>
    </row>
    <row r="8" spans="1:5" ht="30" customHeight="1">
      <c r="A8" s="84" t="s">
        <v>139</v>
      </c>
      <c r="B8" s="84"/>
      <c r="C8" s="84"/>
      <c r="D8" s="84"/>
      <c r="E8" s="84"/>
    </row>
    <row r="9" spans="1:5" ht="15.75">
      <c r="A9" s="85" t="s">
        <v>212</v>
      </c>
      <c r="B9" s="85"/>
      <c r="C9" s="85"/>
      <c r="D9" s="85"/>
      <c r="E9" s="85"/>
    </row>
    <row r="10" spans="1:5" ht="15.75" hidden="1" customHeight="1">
      <c r="A10" s="80" t="s">
        <v>0</v>
      </c>
      <c r="B10" s="80" t="s">
        <v>1</v>
      </c>
      <c r="C10" s="77" t="s">
        <v>38</v>
      </c>
      <c r="D10" s="78"/>
      <c r="E10" s="79"/>
    </row>
    <row r="11" spans="1:5" ht="68.25" customHeight="1">
      <c r="A11" s="81"/>
      <c r="B11" s="81"/>
      <c r="C11" s="16" t="s">
        <v>216</v>
      </c>
      <c r="D11" s="16" t="s">
        <v>217</v>
      </c>
      <c r="E11" s="16" t="s">
        <v>140</v>
      </c>
    </row>
    <row r="12" spans="1:5" ht="16.5" customHeight="1">
      <c r="A12" s="16" t="s">
        <v>2</v>
      </c>
      <c r="B12" s="37" t="s">
        <v>3</v>
      </c>
      <c r="C12" s="41">
        <f>C13+C20+C28+C31+C35+C17</f>
        <v>2690853.33</v>
      </c>
      <c r="D12" s="41">
        <f>D13+D20+D28+D31+G2+D36</f>
        <v>2691254.13</v>
      </c>
      <c r="E12" s="41">
        <f>D12/C12*100</f>
        <v>100.01489490324617</v>
      </c>
    </row>
    <row r="13" spans="1:5" s="4" customFormat="1" ht="16.5" customHeight="1">
      <c r="A13" s="16" t="s">
        <v>111</v>
      </c>
      <c r="B13" s="37" t="s">
        <v>112</v>
      </c>
      <c r="C13" s="41">
        <f>C14</f>
        <v>1573976.6500000001</v>
      </c>
      <c r="D13" s="41">
        <f t="shared" ref="D13" si="0">D14</f>
        <v>1575401.8499999999</v>
      </c>
      <c r="E13" s="41">
        <f t="shared" ref="E13:E54" si="1">D13/C13*100</f>
        <v>100.09054772191186</v>
      </c>
    </row>
    <row r="14" spans="1:5" ht="16.5" customHeight="1">
      <c r="A14" s="38" t="s">
        <v>172</v>
      </c>
      <c r="B14" s="38" t="s">
        <v>173</v>
      </c>
      <c r="C14" s="42">
        <f>C15+C16</f>
        <v>1573976.6500000001</v>
      </c>
      <c r="D14" s="42">
        <f>D15+D16+D19</f>
        <v>1575401.8499999999</v>
      </c>
      <c r="E14" s="41">
        <f t="shared" si="1"/>
        <v>100.09054772191186</v>
      </c>
    </row>
    <row r="15" spans="1:5" s="6" customFormat="1" ht="62.25" customHeight="1">
      <c r="A15" s="43" t="s">
        <v>4</v>
      </c>
      <c r="B15" s="36" t="s">
        <v>5</v>
      </c>
      <c r="C15" s="44">
        <v>1563248.58</v>
      </c>
      <c r="D15" s="44">
        <v>1563555.38</v>
      </c>
      <c r="E15" s="41">
        <f t="shared" si="1"/>
        <v>100.01962579745313</v>
      </c>
    </row>
    <row r="16" spans="1:5" s="6" customFormat="1" ht="18" customHeight="1">
      <c r="A16" s="43" t="s">
        <v>137</v>
      </c>
      <c r="B16" s="36" t="s">
        <v>174</v>
      </c>
      <c r="C16" s="44">
        <v>10728.07</v>
      </c>
      <c r="D16" s="44">
        <v>10728.07</v>
      </c>
      <c r="E16" s="41">
        <f t="shared" si="1"/>
        <v>100</v>
      </c>
    </row>
    <row r="17" spans="1:11" s="6" customFormat="1" ht="18" customHeight="1">
      <c r="A17" s="16" t="s">
        <v>213</v>
      </c>
      <c r="B17" s="37" t="s">
        <v>214</v>
      </c>
      <c r="C17" s="41">
        <f>C18</f>
        <v>1118.4000000000001</v>
      </c>
      <c r="D17" s="41">
        <f>D18</f>
        <v>1118.4000000000001</v>
      </c>
      <c r="E17" s="41"/>
    </row>
    <row r="18" spans="1:11" s="6" customFormat="1" ht="18" customHeight="1">
      <c r="A18" s="43" t="s">
        <v>215</v>
      </c>
      <c r="B18" s="45" t="s">
        <v>31</v>
      </c>
      <c r="C18" s="44">
        <f>C19</f>
        <v>1118.4000000000001</v>
      </c>
      <c r="D18" s="44">
        <f>D19</f>
        <v>1118.4000000000001</v>
      </c>
      <c r="E18" s="41"/>
    </row>
    <row r="19" spans="1:11" s="6" customFormat="1" ht="18" customHeight="1">
      <c r="A19" s="43" t="s">
        <v>110</v>
      </c>
      <c r="B19" s="36" t="s">
        <v>31</v>
      </c>
      <c r="C19" s="44">
        <v>1118.4000000000001</v>
      </c>
      <c r="D19" s="44">
        <v>1118.4000000000001</v>
      </c>
      <c r="E19" s="41">
        <f t="shared" si="1"/>
        <v>100</v>
      </c>
    </row>
    <row r="20" spans="1:11" ht="15.75">
      <c r="A20" s="16" t="s">
        <v>113</v>
      </c>
      <c r="B20" s="37" t="s">
        <v>6</v>
      </c>
      <c r="C20" s="41">
        <f>C21+C23</f>
        <v>957640.8600000001</v>
      </c>
      <c r="D20" s="41">
        <f t="shared" ref="D20" si="2">D21+D23</f>
        <v>957734.8600000001</v>
      </c>
      <c r="E20" s="41">
        <f t="shared" si="1"/>
        <v>100.00981578835307</v>
      </c>
    </row>
    <row r="21" spans="1:11" ht="15.75">
      <c r="A21" s="16" t="s">
        <v>114</v>
      </c>
      <c r="B21" s="37" t="s">
        <v>7</v>
      </c>
      <c r="C21" s="41">
        <f>C22</f>
        <v>154814.39999999999</v>
      </c>
      <c r="D21" s="41">
        <f>D22</f>
        <v>154814.39999999999</v>
      </c>
      <c r="E21" s="41">
        <f t="shared" si="1"/>
        <v>100</v>
      </c>
    </row>
    <row r="22" spans="1:11" ht="61.5" customHeight="1">
      <c r="A22" s="36" t="s">
        <v>8</v>
      </c>
      <c r="B22" s="36" t="s">
        <v>28</v>
      </c>
      <c r="C22" s="44">
        <v>154814.39999999999</v>
      </c>
      <c r="D22" s="44">
        <v>154814.39999999999</v>
      </c>
      <c r="E22" s="41">
        <f t="shared" si="1"/>
        <v>100</v>
      </c>
    </row>
    <row r="23" spans="1:11" ht="15.75">
      <c r="A23" s="16" t="s">
        <v>115</v>
      </c>
      <c r="B23" s="37" t="s">
        <v>9</v>
      </c>
      <c r="C23" s="41">
        <f>C24+C26</f>
        <v>802826.46000000008</v>
      </c>
      <c r="D23" s="41">
        <f t="shared" ref="D23" si="3">D24+D26</f>
        <v>802920.46000000008</v>
      </c>
      <c r="E23" s="41">
        <f t="shared" si="1"/>
        <v>100.01170863252315</v>
      </c>
    </row>
    <row r="24" spans="1:11" ht="15.75">
      <c r="A24" s="38" t="s">
        <v>175</v>
      </c>
      <c r="B24" s="45" t="s">
        <v>176</v>
      </c>
      <c r="C24" s="42">
        <f>C25</f>
        <v>85838.17</v>
      </c>
      <c r="D24" s="42">
        <f>D25</f>
        <v>85838.17</v>
      </c>
      <c r="E24" s="41">
        <f t="shared" si="1"/>
        <v>100</v>
      </c>
    </row>
    <row r="25" spans="1:11" ht="46.5" customHeight="1">
      <c r="A25" s="43" t="s">
        <v>10</v>
      </c>
      <c r="B25" s="36" t="s">
        <v>11</v>
      </c>
      <c r="C25" s="44">
        <v>85838.17</v>
      </c>
      <c r="D25" s="44">
        <v>85838.17</v>
      </c>
      <c r="E25" s="41">
        <f t="shared" si="1"/>
        <v>100</v>
      </c>
      <c r="K25" s="6"/>
    </row>
    <row r="26" spans="1:11" ht="15.75">
      <c r="A26" s="38" t="s">
        <v>177</v>
      </c>
      <c r="B26" s="45" t="s">
        <v>178</v>
      </c>
      <c r="C26" s="42">
        <f>C27</f>
        <v>716988.29</v>
      </c>
      <c r="D26" s="42">
        <f>D27</f>
        <v>717082.29</v>
      </c>
      <c r="E26" s="41">
        <f t="shared" si="1"/>
        <v>100.01311039542919</v>
      </c>
    </row>
    <row r="27" spans="1:11" ht="48.75" customHeight="1">
      <c r="A27" s="43" t="s">
        <v>12</v>
      </c>
      <c r="B27" s="36" t="s">
        <v>13</v>
      </c>
      <c r="C27" s="44">
        <v>716988.29</v>
      </c>
      <c r="D27" s="44">
        <v>717082.29</v>
      </c>
      <c r="E27" s="41">
        <f t="shared" si="1"/>
        <v>100.01311039542919</v>
      </c>
    </row>
    <row r="28" spans="1:11" ht="15.75" hidden="1">
      <c r="A28" s="16" t="s">
        <v>14</v>
      </c>
      <c r="B28" s="37" t="s">
        <v>15</v>
      </c>
      <c r="C28" s="41">
        <f>C29</f>
        <v>0</v>
      </c>
      <c r="D28" s="41">
        <f t="shared" ref="D28:D29" si="4">D29</f>
        <v>0</v>
      </c>
      <c r="E28" s="41" t="e">
        <f t="shared" si="1"/>
        <v>#DIV/0!</v>
      </c>
    </row>
    <row r="29" spans="1:11" s="4" customFormat="1" ht="66" hidden="1" customHeight="1">
      <c r="A29" s="38" t="s">
        <v>179</v>
      </c>
      <c r="B29" s="45" t="s">
        <v>180</v>
      </c>
      <c r="C29" s="42">
        <f>C30</f>
        <v>0</v>
      </c>
      <c r="D29" s="42">
        <f t="shared" si="4"/>
        <v>0</v>
      </c>
      <c r="E29" s="41" t="e">
        <f t="shared" si="1"/>
        <v>#DIV/0!</v>
      </c>
    </row>
    <row r="30" spans="1:11" ht="94.5" hidden="1" customHeight="1">
      <c r="A30" s="43" t="s">
        <v>16</v>
      </c>
      <c r="B30" s="36" t="s">
        <v>17</v>
      </c>
      <c r="C30" s="44">
        <v>0</v>
      </c>
      <c r="D30" s="44">
        <v>0</v>
      </c>
      <c r="E30" s="41" t="e">
        <f t="shared" si="1"/>
        <v>#DIV/0!</v>
      </c>
    </row>
    <row r="31" spans="1:11" s="6" customFormat="1" ht="63">
      <c r="A31" s="16" t="s">
        <v>18</v>
      </c>
      <c r="B31" s="37" t="s">
        <v>19</v>
      </c>
      <c r="C31" s="41">
        <f>SUM(C34)</f>
        <v>158117.42000000001</v>
      </c>
      <c r="D31" s="41">
        <f>SUM(D34)</f>
        <v>158117.42000000001</v>
      </c>
      <c r="E31" s="41">
        <f t="shared" si="1"/>
        <v>100</v>
      </c>
    </row>
    <row r="32" spans="1:11" ht="141.75">
      <c r="A32" s="16" t="s">
        <v>117</v>
      </c>
      <c r="B32" s="37" t="s">
        <v>116</v>
      </c>
      <c r="C32" s="41">
        <f t="shared" ref="C32:D32" si="5">C33</f>
        <v>158117.42000000001</v>
      </c>
      <c r="D32" s="41">
        <f t="shared" si="5"/>
        <v>158117.42000000001</v>
      </c>
      <c r="E32" s="41">
        <f t="shared" si="1"/>
        <v>100</v>
      </c>
    </row>
    <row r="33" spans="1:9" ht="108.75" customHeight="1">
      <c r="A33" s="38" t="s">
        <v>181</v>
      </c>
      <c r="B33" s="45" t="s">
        <v>182</v>
      </c>
      <c r="C33" s="42">
        <f>C34</f>
        <v>158117.42000000001</v>
      </c>
      <c r="D33" s="42">
        <f>D34</f>
        <v>158117.42000000001</v>
      </c>
      <c r="E33" s="41">
        <f t="shared" si="1"/>
        <v>100</v>
      </c>
    </row>
    <row r="34" spans="1:9" s="4" customFormat="1" ht="95.25" customHeight="1">
      <c r="A34" s="43" t="s">
        <v>20</v>
      </c>
      <c r="B34" s="36" t="s">
        <v>21</v>
      </c>
      <c r="C34" s="44">
        <v>158117.42000000001</v>
      </c>
      <c r="D34" s="44">
        <v>158117.42000000001</v>
      </c>
      <c r="E34" s="41">
        <f t="shared" si="1"/>
        <v>100</v>
      </c>
    </row>
    <row r="35" spans="1:9" ht="47.25" hidden="1">
      <c r="A35" s="16" t="s">
        <v>183</v>
      </c>
      <c r="B35" s="37" t="s">
        <v>184</v>
      </c>
      <c r="C35" s="41">
        <f t="shared" ref="C35:D37" si="6">C36</f>
        <v>0</v>
      </c>
      <c r="D35" s="41">
        <f t="shared" si="6"/>
        <v>0</v>
      </c>
      <c r="E35" s="41" t="e">
        <f t="shared" si="1"/>
        <v>#DIV/0!</v>
      </c>
    </row>
    <row r="36" spans="1:9" s="6" customFormat="1" ht="28.5" hidden="1" customHeight="1">
      <c r="A36" s="16" t="s">
        <v>185</v>
      </c>
      <c r="B36" s="37" t="s">
        <v>186</v>
      </c>
      <c r="C36" s="41">
        <f t="shared" si="6"/>
        <v>0</v>
      </c>
      <c r="D36" s="41">
        <f t="shared" si="6"/>
        <v>0</v>
      </c>
      <c r="E36" s="41" t="e">
        <f t="shared" si="1"/>
        <v>#DIV/0!</v>
      </c>
    </row>
    <row r="37" spans="1:9" s="4" customFormat="1" ht="31.5" hidden="1">
      <c r="A37" s="38" t="s">
        <v>187</v>
      </c>
      <c r="B37" s="45" t="s">
        <v>188</v>
      </c>
      <c r="C37" s="42">
        <f t="shared" si="6"/>
        <v>0</v>
      </c>
      <c r="D37" s="42">
        <f t="shared" si="6"/>
        <v>0</v>
      </c>
      <c r="E37" s="41" t="e">
        <f t="shared" si="1"/>
        <v>#DIV/0!</v>
      </c>
    </row>
    <row r="38" spans="1:9" ht="31.5" hidden="1" customHeight="1">
      <c r="A38" s="38" t="s">
        <v>189</v>
      </c>
      <c r="B38" s="36" t="s">
        <v>163</v>
      </c>
      <c r="C38" s="44"/>
      <c r="D38" s="44"/>
      <c r="E38" s="41">
        <v>0</v>
      </c>
    </row>
    <row r="39" spans="1:9" s="4" customFormat="1" ht="17.25" customHeight="1">
      <c r="A39" s="16" t="s">
        <v>22</v>
      </c>
      <c r="B39" s="37" t="s">
        <v>23</v>
      </c>
      <c r="C39" s="41">
        <f>C40+C49+C52</f>
        <v>9420245.620000001</v>
      </c>
      <c r="D39" s="41">
        <f>D40+D49+D52</f>
        <v>9416572.5399999991</v>
      </c>
      <c r="E39" s="41">
        <f>D39/C39*100</f>
        <v>99.961008659984358</v>
      </c>
      <c r="I39" s="3"/>
    </row>
    <row r="40" spans="1:9" ht="47.25">
      <c r="A40" s="16" t="s">
        <v>24</v>
      </c>
      <c r="B40" s="37" t="s">
        <v>118</v>
      </c>
      <c r="C40" s="41">
        <f>C41+C46</f>
        <v>4922976</v>
      </c>
      <c r="D40" s="41">
        <f t="shared" ref="D40" si="7">D41+D46</f>
        <v>4922976</v>
      </c>
      <c r="E40" s="41">
        <f>D40/C40*100</f>
        <v>100</v>
      </c>
    </row>
    <row r="41" spans="1:9" s="6" customFormat="1" ht="31.5">
      <c r="A41" s="16" t="s">
        <v>164</v>
      </c>
      <c r="B41" s="37" t="s">
        <v>119</v>
      </c>
      <c r="C41" s="41">
        <f>C42+C45</f>
        <v>4771736</v>
      </c>
      <c r="D41" s="41">
        <f t="shared" ref="D41" si="8">D42+D44</f>
        <v>4771736</v>
      </c>
      <c r="E41" s="41">
        <f t="shared" si="1"/>
        <v>100</v>
      </c>
    </row>
    <row r="42" spans="1:9" s="6" customFormat="1" ht="31.5">
      <c r="A42" s="38" t="s">
        <v>190</v>
      </c>
      <c r="B42" s="45" t="s">
        <v>191</v>
      </c>
      <c r="C42" s="42">
        <f>C43</f>
        <v>4621200</v>
      </c>
      <c r="D42" s="42">
        <f>D43</f>
        <v>4621200</v>
      </c>
      <c r="E42" s="41">
        <f t="shared" si="1"/>
        <v>100</v>
      </c>
    </row>
    <row r="43" spans="1:9" ht="31.5">
      <c r="A43" s="40" t="s">
        <v>165</v>
      </c>
      <c r="B43" s="36" t="s">
        <v>25</v>
      </c>
      <c r="C43" s="44">
        <v>4621200</v>
      </c>
      <c r="D43" s="44">
        <v>4621200</v>
      </c>
      <c r="E43" s="41">
        <f t="shared" si="1"/>
        <v>100</v>
      </c>
    </row>
    <row r="44" spans="1:9" ht="31.5">
      <c r="A44" s="46" t="s">
        <v>192</v>
      </c>
      <c r="B44" s="45" t="s">
        <v>193</v>
      </c>
      <c r="C44" s="42">
        <f>C45</f>
        <v>150536</v>
      </c>
      <c r="D44" s="42">
        <f>D45</f>
        <v>150536</v>
      </c>
      <c r="E44" s="41">
        <f t="shared" si="1"/>
        <v>100</v>
      </c>
    </row>
    <row r="45" spans="1:9" ht="47.25">
      <c r="A45" s="40" t="s">
        <v>166</v>
      </c>
      <c r="B45" s="36" t="s">
        <v>97</v>
      </c>
      <c r="C45" s="44">
        <v>150536</v>
      </c>
      <c r="D45" s="44">
        <v>150536</v>
      </c>
      <c r="E45" s="41">
        <f t="shared" si="1"/>
        <v>100</v>
      </c>
    </row>
    <row r="46" spans="1:9" ht="47.25">
      <c r="A46" s="47" t="s">
        <v>167</v>
      </c>
      <c r="B46" s="37" t="s">
        <v>120</v>
      </c>
      <c r="C46" s="41">
        <f>C47</f>
        <v>151240</v>
      </c>
      <c r="D46" s="41">
        <f t="shared" ref="D46:D47" si="9">D47</f>
        <v>151240</v>
      </c>
      <c r="E46" s="41">
        <f t="shared" si="1"/>
        <v>100</v>
      </c>
    </row>
    <row r="47" spans="1:9" ht="15.75">
      <c r="A47" s="46" t="s">
        <v>194</v>
      </c>
      <c r="B47" s="45" t="s">
        <v>195</v>
      </c>
      <c r="C47" s="42">
        <f>C48</f>
        <v>151240</v>
      </c>
      <c r="D47" s="42">
        <f t="shared" si="9"/>
        <v>151240</v>
      </c>
      <c r="E47" s="41">
        <f t="shared" si="1"/>
        <v>100</v>
      </c>
    </row>
    <row r="48" spans="1:9" ht="22.5" customHeight="1">
      <c r="A48" s="40" t="s">
        <v>196</v>
      </c>
      <c r="B48" s="36" t="s">
        <v>98</v>
      </c>
      <c r="C48" s="44">
        <v>151240</v>
      </c>
      <c r="D48" s="44">
        <v>151240</v>
      </c>
      <c r="E48" s="41">
        <f t="shared" si="1"/>
        <v>100</v>
      </c>
    </row>
    <row r="49" spans="1:5" ht="31.5">
      <c r="A49" s="47" t="s">
        <v>168</v>
      </c>
      <c r="B49" s="37" t="s">
        <v>121</v>
      </c>
      <c r="C49" s="41">
        <f>C50</f>
        <v>90200</v>
      </c>
      <c r="D49" s="41">
        <f>D50</f>
        <v>90200</v>
      </c>
      <c r="E49" s="41">
        <f t="shared" si="1"/>
        <v>100</v>
      </c>
    </row>
    <row r="50" spans="1:5" ht="47.25">
      <c r="A50" s="46" t="s">
        <v>197</v>
      </c>
      <c r="B50" s="45" t="s">
        <v>198</v>
      </c>
      <c r="C50" s="42">
        <f>C51</f>
        <v>90200</v>
      </c>
      <c r="D50" s="42">
        <f t="shared" ref="D50" si="10">D51</f>
        <v>90200</v>
      </c>
      <c r="E50" s="41">
        <f t="shared" si="1"/>
        <v>100</v>
      </c>
    </row>
    <row r="51" spans="1:5" ht="63">
      <c r="A51" s="40" t="s">
        <v>169</v>
      </c>
      <c r="B51" s="36" t="s">
        <v>26</v>
      </c>
      <c r="C51" s="44">
        <v>90200</v>
      </c>
      <c r="D51" s="44">
        <v>90200</v>
      </c>
      <c r="E51" s="41">
        <f t="shared" si="1"/>
        <v>100</v>
      </c>
    </row>
    <row r="52" spans="1:5" ht="15.75">
      <c r="A52" s="47" t="s">
        <v>170</v>
      </c>
      <c r="B52" s="37" t="s">
        <v>138</v>
      </c>
      <c r="C52" s="41">
        <f>C53</f>
        <v>4407069.62</v>
      </c>
      <c r="D52" s="41">
        <f t="shared" ref="D52" si="11">D53</f>
        <v>4403396.54</v>
      </c>
      <c r="E52" s="41">
        <f t="shared" si="1"/>
        <v>99.916654822439583</v>
      </c>
    </row>
    <row r="53" spans="1:5" ht="78.75">
      <c r="A53" s="46" t="s">
        <v>199</v>
      </c>
      <c r="B53" s="45" t="s">
        <v>200</v>
      </c>
      <c r="C53" s="42">
        <f>C54</f>
        <v>4407069.62</v>
      </c>
      <c r="D53" s="42">
        <f>D54</f>
        <v>4403396.54</v>
      </c>
      <c r="E53" s="41">
        <f t="shared" si="1"/>
        <v>99.916654822439583</v>
      </c>
    </row>
    <row r="54" spans="1:5" ht="78.75">
      <c r="A54" s="40" t="s">
        <v>171</v>
      </c>
      <c r="B54" s="40" t="s">
        <v>96</v>
      </c>
      <c r="C54" s="44">
        <v>4407069.62</v>
      </c>
      <c r="D54" s="44">
        <v>4403396.54</v>
      </c>
      <c r="E54" s="41">
        <f t="shared" si="1"/>
        <v>99.916654822439583</v>
      </c>
    </row>
    <row r="55" spans="1:5" ht="15.75">
      <c r="A55" s="16" t="s">
        <v>27</v>
      </c>
      <c r="B55" s="36"/>
      <c r="C55" s="41">
        <f>C12+C39</f>
        <v>12111098.950000001</v>
      </c>
      <c r="D55" s="41">
        <f>D12+D39</f>
        <v>12107826.669999998</v>
      </c>
      <c r="E55" s="41">
        <f>D55/C55*100</f>
        <v>99.9729811471815</v>
      </c>
    </row>
  </sheetData>
  <mergeCells count="11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zoomScaleSheetLayoutView="100" workbookViewId="0">
      <selection activeCell="M98" sqref="M98"/>
    </sheetView>
  </sheetViews>
  <sheetFormatPr defaultRowHeight="15"/>
  <cols>
    <col min="1" max="1" width="41.140625" style="5" customWidth="1"/>
    <col min="2" max="2" width="5.42578125" style="5" customWidth="1"/>
    <col min="3" max="3" width="5.85546875" style="5" customWidth="1"/>
    <col min="4" max="4" width="4.28515625" style="5" customWidth="1"/>
    <col min="5" max="5" width="12.7109375" style="5" customWidth="1"/>
    <col min="6" max="6" width="5.5703125" style="5" customWidth="1"/>
    <col min="7" max="7" width="16.85546875" style="5" customWidth="1"/>
    <col min="8" max="8" width="16.7109375" style="5" customWidth="1"/>
    <col min="9" max="9" width="16.5703125" style="6" customWidth="1"/>
    <col min="10" max="10" width="10.140625" style="6" customWidth="1"/>
    <col min="11" max="16384" width="9.140625" style="6"/>
  </cols>
  <sheetData>
    <row r="1" spans="1:10" ht="15.75">
      <c r="A1" s="110" t="s">
        <v>162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>
      <c r="A2" s="110" t="s">
        <v>127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5.75">
      <c r="A3" s="110" t="s">
        <v>33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5.75">
      <c r="A4" s="110" t="s">
        <v>29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5.75">
      <c r="A5" s="110" t="s">
        <v>30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5.75">
      <c r="A6" s="110" t="s">
        <v>234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 customHeight="1">
      <c r="A7" s="111" t="s">
        <v>218</v>
      </c>
      <c r="B7" s="111"/>
      <c r="C7" s="111"/>
      <c r="D7" s="111"/>
      <c r="E7" s="111"/>
      <c r="F7" s="111"/>
      <c r="G7" s="111"/>
      <c r="H7" s="111"/>
      <c r="I7" s="54"/>
      <c r="J7" s="54"/>
    </row>
    <row r="8" spans="1:10" ht="12" customHeight="1">
      <c r="A8" s="112"/>
      <c r="B8" s="112"/>
      <c r="C8" s="112"/>
      <c r="D8" s="112"/>
      <c r="E8" s="112"/>
      <c r="F8" s="112"/>
      <c r="G8" s="112"/>
      <c r="H8" s="113"/>
      <c r="I8" s="54"/>
      <c r="J8" s="54"/>
    </row>
    <row r="9" spans="1:10" ht="123" customHeight="1">
      <c r="A9" s="16" t="s">
        <v>35</v>
      </c>
      <c r="B9" s="16" t="s">
        <v>81</v>
      </c>
      <c r="C9" s="16" t="s">
        <v>80</v>
      </c>
      <c r="D9" s="16" t="s">
        <v>92</v>
      </c>
      <c r="E9" s="16" t="s">
        <v>55</v>
      </c>
      <c r="F9" s="16" t="s">
        <v>56</v>
      </c>
      <c r="G9" s="16" t="s">
        <v>219</v>
      </c>
      <c r="H9" s="53" t="s">
        <v>226</v>
      </c>
      <c r="I9" s="53" t="s">
        <v>227</v>
      </c>
      <c r="J9" s="55" t="s">
        <v>140</v>
      </c>
    </row>
    <row r="10" spans="1:10" ht="49.5" customHeight="1">
      <c r="A10" s="10" t="s">
        <v>36</v>
      </c>
      <c r="B10" s="32">
        <v>914</v>
      </c>
      <c r="C10" s="33"/>
      <c r="D10" s="33"/>
      <c r="E10" s="32"/>
      <c r="F10" s="32"/>
      <c r="G10" s="8">
        <f>G11+G34+G39+G43+G53+G64</f>
        <v>6282749.4000000004</v>
      </c>
      <c r="H10" s="8">
        <f>H11+H34+H39+H43+H53+H64</f>
        <v>7836963.2400000002</v>
      </c>
      <c r="I10" s="8">
        <f>I11+I34+I39+I43+I53+I64</f>
        <v>7278820.2299999995</v>
      </c>
      <c r="J10" s="56">
        <f>I10/H10*100</f>
        <v>92.878070332763215</v>
      </c>
    </row>
    <row r="11" spans="1:10" ht="15.75">
      <c r="A11" s="10" t="s">
        <v>136</v>
      </c>
      <c r="B11" s="32">
        <v>914</v>
      </c>
      <c r="C11" s="33" t="s">
        <v>82</v>
      </c>
      <c r="D11" s="33" t="s">
        <v>83</v>
      </c>
      <c r="E11" s="32"/>
      <c r="F11" s="32"/>
      <c r="G11" s="8">
        <f>G12+G16+G23+G25+G27</f>
        <v>4080160.4</v>
      </c>
      <c r="H11" s="8">
        <f t="shared" ref="H11:I11" si="0">H12+H16+H23+H25+H27</f>
        <v>4149264.79</v>
      </c>
      <c r="I11" s="8">
        <f t="shared" si="0"/>
        <v>4088423.93</v>
      </c>
      <c r="J11" s="56">
        <f>I11/H11*100</f>
        <v>98.533695411615312</v>
      </c>
    </row>
    <row r="12" spans="1:10" ht="47.25" customHeight="1">
      <c r="A12" s="10" t="s">
        <v>57</v>
      </c>
      <c r="B12" s="32">
        <v>914</v>
      </c>
      <c r="C12" s="33" t="s">
        <v>82</v>
      </c>
      <c r="D12" s="33" t="s">
        <v>84</v>
      </c>
      <c r="E12" s="32"/>
      <c r="F12" s="32"/>
      <c r="G12" s="8">
        <f>G13</f>
        <v>596428</v>
      </c>
      <c r="H12" s="8">
        <f>SUM(H13+H15)</f>
        <v>605102.12</v>
      </c>
      <c r="I12" s="8">
        <f>SUM(I13+I15)</f>
        <v>605102.12</v>
      </c>
      <c r="J12" s="56">
        <f>I12/H12*100</f>
        <v>100</v>
      </c>
    </row>
    <row r="13" spans="1:10" ht="36" customHeight="1">
      <c r="A13" s="11" t="s">
        <v>58</v>
      </c>
      <c r="B13" s="99">
        <v>914</v>
      </c>
      <c r="C13" s="98" t="s">
        <v>82</v>
      </c>
      <c r="D13" s="98" t="s">
        <v>84</v>
      </c>
      <c r="E13" s="98" t="s">
        <v>99</v>
      </c>
      <c r="F13" s="99">
        <v>100</v>
      </c>
      <c r="G13" s="90">
        <v>596428</v>
      </c>
      <c r="H13" s="90">
        <v>605102.12</v>
      </c>
      <c r="I13" s="90">
        <v>605102.12</v>
      </c>
      <c r="J13" s="88">
        <f>I13/H13*100</f>
        <v>100</v>
      </c>
    </row>
    <row r="14" spans="1:10" ht="81" customHeight="1">
      <c r="A14" s="12" t="s">
        <v>59</v>
      </c>
      <c r="B14" s="99"/>
      <c r="C14" s="98"/>
      <c r="D14" s="98"/>
      <c r="E14" s="98"/>
      <c r="F14" s="99"/>
      <c r="G14" s="90"/>
      <c r="H14" s="90"/>
      <c r="I14" s="90"/>
      <c r="J14" s="89"/>
    </row>
    <row r="15" spans="1:10" ht="52.5" hidden="1" customHeight="1">
      <c r="A15" s="12" t="s">
        <v>201</v>
      </c>
      <c r="B15" s="31">
        <v>914</v>
      </c>
      <c r="C15" s="30" t="s">
        <v>82</v>
      </c>
      <c r="D15" s="30" t="s">
        <v>84</v>
      </c>
      <c r="E15" s="30" t="s">
        <v>99</v>
      </c>
      <c r="F15" s="31">
        <v>800</v>
      </c>
      <c r="G15" s="29" t="s">
        <v>211</v>
      </c>
      <c r="H15" s="29"/>
      <c r="I15" s="29"/>
      <c r="J15" s="57" t="e">
        <f>I15/H15*100</f>
        <v>#DIV/0!</v>
      </c>
    </row>
    <row r="16" spans="1:10" ht="78.75">
      <c r="A16" s="10" t="s">
        <v>79</v>
      </c>
      <c r="B16" s="32">
        <v>914</v>
      </c>
      <c r="C16" s="33" t="s">
        <v>82</v>
      </c>
      <c r="D16" s="33" t="s">
        <v>85</v>
      </c>
      <c r="E16" s="33"/>
      <c r="F16" s="32"/>
      <c r="G16" s="8">
        <f>SUM(G17:G22)</f>
        <v>2952733.8</v>
      </c>
      <c r="H16" s="8">
        <f>SUM(H17:H22)</f>
        <v>3013164.07</v>
      </c>
      <c r="I16" s="8">
        <f>SUM(I17:I22)</f>
        <v>2998809.12</v>
      </c>
      <c r="J16" s="57">
        <f>I16/H16*100</f>
        <v>99.523592155404941</v>
      </c>
    </row>
    <row r="17" spans="1:10" ht="31.5">
      <c r="A17" s="11" t="s">
        <v>60</v>
      </c>
      <c r="B17" s="99">
        <v>914</v>
      </c>
      <c r="C17" s="98" t="s">
        <v>82</v>
      </c>
      <c r="D17" s="98" t="s">
        <v>85</v>
      </c>
      <c r="E17" s="98" t="s">
        <v>100</v>
      </c>
      <c r="F17" s="99">
        <v>100</v>
      </c>
      <c r="G17" s="90">
        <v>2440149.7999999998</v>
      </c>
      <c r="H17" s="90">
        <v>2472554</v>
      </c>
      <c r="I17" s="90">
        <v>2464106.91</v>
      </c>
      <c r="J17" s="88">
        <f>I17/H17*100</f>
        <v>99.658365803133123</v>
      </c>
    </row>
    <row r="18" spans="1:10" ht="83.25" customHeight="1">
      <c r="A18" s="12" t="s">
        <v>59</v>
      </c>
      <c r="B18" s="99"/>
      <c r="C18" s="98"/>
      <c r="D18" s="98"/>
      <c r="E18" s="98"/>
      <c r="F18" s="99"/>
      <c r="G18" s="90"/>
      <c r="H18" s="90"/>
      <c r="I18" s="90"/>
      <c r="J18" s="89"/>
    </row>
    <row r="19" spans="1:10" ht="31.5">
      <c r="A19" s="11" t="s">
        <v>60</v>
      </c>
      <c r="B19" s="99">
        <v>914</v>
      </c>
      <c r="C19" s="98" t="s">
        <v>82</v>
      </c>
      <c r="D19" s="98" t="s">
        <v>85</v>
      </c>
      <c r="E19" s="98" t="s">
        <v>100</v>
      </c>
      <c r="F19" s="99">
        <v>200</v>
      </c>
      <c r="G19" s="90">
        <v>503484</v>
      </c>
      <c r="H19" s="90">
        <v>534703.21</v>
      </c>
      <c r="I19" s="90">
        <v>528795.35</v>
      </c>
      <c r="J19" s="88">
        <f>I19/H19*100</f>
        <v>98.895114169971038</v>
      </c>
    </row>
    <row r="20" spans="1:10" ht="31.5">
      <c r="A20" s="12" t="s">
        <v>61</v>
      </c>
      <c r="B20" s="99"/>
      <c r="C20" s="98"/>
      <c r="D20" s="98"/>
      <c r="E20" s="98"/>
      <c r="F20" s="99"/>
      <c r="G20" s="90"/>
      <c r="H20" s="90"/>
      <c r="I20" s="90"/>
      <c r="J20" s="89"/>
    </row>
    <row r="21" spans="1:10" ht="31.5">
      <c r="A21" s="11" t="s">
        <v>60</v>
      </c>
      <c r="B21" s="99">
        <v>914</v>
      </c>
      <c r="C21" s="98" t="s">
        <v>82</v>
      </c>
      <c r="D21" s="98" t="s">
        <v>85</v>
      </c>
      <c r="E21" s="98" t="s">
        <v>100</v>
      </c>
      <c r="F21" s="99">
        <v>800</v>
      </c>
      <c r="G21" s="90">
        <v>9100</v>
      </c>
      <c r="H21" s="90">
        <v>5906.86</v>
      </c>
      <c r="I21" s="90">
        <v>5906.86</v>
      </c>
      <c r="J21" s="88">
        <f>I21/H21*100</f>
        <v>100</v>
      </c>
    </row>
    <row r="22" spans="1:10" ht="18.75" customHeight="1">
      <c r="A22" s="12" t="s">
        <v>62</v>
      </c>
      <c r="B22" s="99"/>
      <c r="C22" s="98"/>
      <c r="D22" s="98"/>
      <c r="E22" s="98"/>
      <c r="F22" s="99"/>
      <c r="G22" s="90"/>
      <c r="H22" s="90"/>
      <c r="I22" s="90"/>
      <c r="J22" s="89"/>
    </row>
    <row r="23" spans="1:10" ht="69.75" customHeight="1">
      <c r="A23" s="14" t="s">
        <v>135</v>
      </c>
      <c r="B23" s="70">
        <v>914</v>
      </c>
      <c r="C23" s="71" t="s">
        <v>82</v>
      </c>
      <c r="D23" s="71" t="s">
        <v>91</v>
      </c>
      <c r="E23" s="71"/>
      <c r="F23" s="70"/>
      <c r="G23" s="72">
        <f>G24</f>
        <v>12758.6</v>
      </c>
      <c r="H23" s="72">
        <f t="shared" ref="H23:I23" si="1">H24</f>
        <v>12758.6</v>
      </c>
      <c r="I23" s="72">
        <f t="shared" si="1"/>
        <v>12758.6</v>
      </c>
      <c r="J23" s="60">
        <f t="shared" ref="J23:J26" si="2">I23/H23*100</f>
        <v>100</v>
      </c>
    </row>
    <row r="24" spans="1:10" ht="93.75" customHeight="1">
      <c r="A24" s="1" t="s">
        <v>220</v>
      </c>
      <c r="B24" s="64">
        <v>914</v>
      </c>
      <c r="C24" s="65" t="s">
        <v>82</v>
      </c>
      <c r="D24" s="65" t="s">
        <v>91</v>
      </c>
      <c r="E24" s="65" t="s">
        <v>221</v>
      </c>
      <c r="F24" s="64">
        <v>500</v>
      </c>
      <c r="G24" s="62">
        <v>12758.6</v>
      </c>
      <c r="H24" s="62">
        <v>12758.6</v>
      </c>
      <c r="I24" s="62">
        <v>12758.6</v>
      </c>
      <c r="J24" s="60">
        <f t="shared" si="2"/>
        <v>100</v>
      </c>
    </row>
    <row r="25" spans="1:10" ht="19.5" customHeight="1">
      <c r="A25" s="10" t="s">
        <v>63</v>
      </c>
      <c r="B25" s="68">
        <v>914</v>
      </c>
      <c r="C25" s="69" t="s">
        <v>82</v>
      </c>
      <c r="D25" s="69" t="s">
        <v>160</v>
      </c>
      <c r="E25" s="69"/>
      <c r="F25" s="68"/>
      <c r="G25" s="8">
        <f>G26</f>
        <v>133740</v>
      </c>
      <c r="H25" s="8">
        <f t="shared" ref="H25:I25" si="3">H26</f>
        <v>133740</v>
      </c>
      <c r="I25" s="8">
        <f t="shared" si="3"/>
        <v>133740</v>
      </c>
      <c r="J25" s="60">
        <f t="shared" si="2"/>
        <v>100</v>
      </c>
    </row>
    <row r="26" spans="1:10" ht="81.75" customHeight="1">
      <c r="A26" s="1" t="s">
        <v>222</v>
      </c>
      <c r="B26" s="64">
        <v>914</v>
      </c>
      <c r="C26" s="65" t="s">
        <v>82</v>
      </c>
      <c r="D26" s="65" t="s">
        <v>160</v>
      </c>
      <c r="E26" s="65" t="s">
        <v>223</v>
      </c>
      <c r="F26" s="64">
        <v>800</v>
      </c>
      <c r="G26" s="62">
        <v>133740</v>
      </c>
      <c r="H26" s="62">
        <v>133740</v>
      </c>
      <c r="I26" s="62">
        <v>133740</v>
      </c>
      <c r="J26" s="57">
        <f t="shared" si="2"/>
        <v>100</v>
      </c>
    </row>
    <row r="27" spans="1:10" ht="15.75">
      <c r="A27" s="10" t="s">
        <v>63</v>
      </c>
      <c r="B27" s="32">
        <v>914</v>
      </c>
      <c r="C27" s="33" t="s">
        <v>82</v>
      </c>
      <c r="D27" s="33">
        <v>13</v>
      </c>
      <c r="E27" s="33"/>
      <c r="F27" s="32"/>
      <c r="G27" s="8">
        <f>SUM(G28:G33)</f>
        <v>384500</v>
      </c>
      <c r="H27" s="8">
        <f>SUM(H28:H33)</f>
        <v>384500</v>
      </c>
      <c r="I27" s="8">
        <f>SUM(I28:I33)</f>
        <v>338014.09</v>
      </c>
      <c r="J27" s="61"/>
    </row>
    <row r="28" spans="1:10" ht="31.5">
      <c r="A28" s="11" t="s">
        <v>89</v>
      </c>
      <c r="B28" s="99">
        <v>914</v>
      </c>
      <c r="C28" s="98" t="s">
        <v>82</v>
      </c>
      <c r="D28" s="98">
        <v>13</v>
      </c>
      <c r="E28" s="98" t="s">
        <v>104</v>
      </c>
      <c r="F28" s="99">
        <v>800</v>
      </c>
      <c r="G28" s="90">
        <v>3500</v>
      </c>
      <c r="H28" s="90">
        <v>3500</v>
      </c>
      <c r="I28" s="90">
        <v>2818</v>
      </c>
      <c r="J28" s="88">
        <f>I28/H28*100</f>
        <v>80.51428571428572</v>
      </c>
    </row>
    <row r="29" spans="1:10" ht="31.5">
      <c r="A29" s="12" t="s">
        <v>61</v>
      </c>
      <c r="B29" s="99"/>
      <c r="C29" s="98"/>
      <c r="D29" s="98"/>
      <c r="E29" s="98"/>
      <c r="F29" s="99"/>
      <c r="G29" s="90"/>
      <c r="H29" s="90"/>
      <c r="I29" s="90"/>
      <c r="J29" s="89"/>
    </row>
    <row r="30" spans="1:10" ht="31.5">
      <c r="A30" s="11" t="s">
        <v>90</v>
      </c>
      <c r="B30" s="99">
        <v>914</v>
      </c>
      <c r="C30" s="98" t="s">
        <v>82</v>
      </c>
      <c r="D30" s="98">
        <v>13</v>
      </c>
      <c r="E30" s="98" t="s">
        <v>105</v>
      </c>
      <c r="F30" s="99">
        <v>200</v>
      </c>
      <c r="G30" s="90">
        <v>368000</v>
      </c>
      <c r="H30" s="90">
        <v>368000</v>
      </c>
      <c r="I30" s="90">
        <v>322196.09000000003</v>
      </c>
      <c r="J30" s="88">
        <f>I30/H30*100</f>
        <v>87.553285326086964</v>
      </c>
    </row>
    <row r="31" spans="1:10" ht="31.5">
      <c r="A31" s="12" t="s">
        <v>61</v>
      </c>
      <c r="B31" s="99"/>
      <c r="C31" s="98"/>
      <c r="D31" s="98"/>
      <c r="E31" s="98"/>
      <c r="F31" s="99"/>
      <c r="G31" s="90"/>
      <c r="H31" s="90"/>
      <c r="I31" s="90"/>
      <c r="J31" s="89"/>
    </row>
    <row r="32" spans="1:10" ht="31.5">
      <c r="A32" s="11" t="s">
        <v>95</v>
      </c>
      <c r="B32" s="99">
        <v>914</v>
      </c>
      <c r="C32" s="98" t="s">
        <v>82</v>
      </c>
      <c r="D32" s="98">
        <v>13</v>
      </c>
      <c r="E32" s="106" t="s">
        <v>106</v>
      </c>
      <c r="F32" s="104">
        <v>200</v>
      </c>
      <c r="G32" s="95">
        <v>13000</v>
      </c>
      <c r="H32" s="95">
        <v>13000</v>
      </c>
      <c r="I32" s="95">
        <v>13000</v>
      </c>
      <c r="J32" s="88">
        <f>I32/H32*100</f>
        <v>100</v>
      </c>
    </row>
    <row r="33" spans="1:14" ht="31.5">
      <c r="A33" s="12" t="s">
        <v>61</v>
      </c>
      <c r="B33" s="99"/>
      <c r="C33" s="98"/>
      <c r="D33" s="98"/>
      <c r="E33" s="107"/>
      <c r="F33" s="105"/>
      <c r="G33" s="96"/>
      <c r="H33" s="96"/>
      <c r="I33" s="96"/>
      <c r="J33" s="89"/>
    </row>
    <row r="34" spans="1:14" ht="16.5" customHeight="1">
      <c r="A34" s="10" t="s">
        <v>134</v>
      </c>
      <c r="B34" s="32">
        <v>914</v>
      </c>
      <c r="C34" s="33" t="s">
        <v>84</v>
      </c>
      <c r="D34" s="33" t="s">
        <v>83</v>
      </c>
      <c r="E34" s="33"/>
      <c r="F34" s="32"/>
      <c r="G34" s="8">
        <f>SUM(G35)</f>
        <v>81000</v>
      </c>
      <c r="H34" s="8">
        <f>SUM(H35)</f>
        <v>90200</v>
      </c>
      <c r="I34" s="8">
        <f>SUM(I35)</f>
        <v>90200</v>
      </c>
      <c r="J34" s="57">
        <f>I34/H34*100</f>
        <v>100</v>
      </c>
    </row>
    <row r="35" spans="1:14" ht="31.5">
      <c r="A35" s="10" t="s">
        <v>64</v>
      </c>
      <c r="B35" s="32">
        <v>914</v>
      </c>
      <c r="C35" s="33" t="s">
        <v>84</v>
      </c>
      <c r="D35" s="33" t="s">
        <v>87</v>
      </c>
      <c r="E35" s="33"/>
      <c r="F35" s="32"/>
      <c r="G35" s="8">
        <f>G36+G38</f>
        <v>81000</v>
      </c>
      <c r="H35" s="8">
        <f>SUM(H36:H38)</f>
        <v>90200</v>
      </c>
      <c r="I35" s="8">
        <f>SUM(I36:I38)</f>
        <v>90200</v>
      </c>
      <c r="J35" s="57">
        <f>I35/H35*100</f>
        <v>100</v>
      </c>
    </row>
    <row r="36" spans="1:14" ht="47.25">
      <c r="A36" s="11" t="s">
        <v>65</v>
      </c>
      <c r="B36" s="99">
        <v>914</v>
      </c>
      <c r="C36" s="98" t="s">
        <v>84</v>
      </c>
      <c r="D36" s="98" t="s">
        <v>87</v>
      </c>
      <c r="E36" s="98" t="s">
        <v>122</v>
      </c>
      <c r="F36" s="99">
        <v>100</v>
      </c>
      <c r="G36" s="90">
        <v>79000</v>
      </c>
      <c r="H36" s="90">
        <v>88200</v>
      </c>
      <c r="I36" s="90">
        <v>88200</v>
      </c>
      <c r="J36" s="88">
        <f>I36/H36*100</f>
        <v>100</v>
      </c>
    </row>
    <row r="37" spans="1:14" ht="79.5" customHeight="1">
      <c r="A37" s="12" t="s">
        <v>59</v>
      </c>
      <c r="B37" s="99"/>
      <c r="C37" s="98"/>
      <c r="D37" s="98"/>
      <c r="E37" s="98"/>
      <c r="F37" s="99"/>
      <c r="G37" s="90"/>
      <c r="H37" s="90"/>
      <c r="I37" s="90"/>
      <c r="J37" s="89"/>
    </row>
    <row r="38" spans="1:14" ht="31.5">
      <c r="A38" s="12" t="s">
        <v>61</v>
      </c>
      <c r="B38" s="31">
        <v>914</v>
      </c>
      <c r="C38" s="30" t="s">
        <v>84</v>
      </c>
      <c r="D38" s="30" t="s">
        <v>87</v>
      </c>
      <c r="E38" s="30" t="s">
        <v>122</v>
      </c>
      <c r="F38" s="31">
        <v>200</v>
      </c>
      <c r="G38" s="29">
        <v>2000</v>
      </c>
      <c r="H38" s="29">
        <v>2000</v>
      </c>
      <c r="I38" s="29">
        <v>2000</v>
      </c>
      <c r="J38" s="57">
        <f>I38/H38*100</f>
        <v>100</v>
      </c>
    </row>
    <row r="39" spans="1:14" ht="32.25" customHeight="1">
      <c r="A39" s="10" t="s">
        <v>133</v>
      </c>
      <c r="B39" s="32">
        <v>914</v>
      </c>
      <c r="C39" s="33" t="s">
        <v>87</v>
      </c>
      <c r="D39" s="33" t="s">
        <v>83</v>
      </c>
      <c r="E39" s="33"/>
      <c r="F39" s="32"/>
      <c r="G39" s="8">
        <f>G40</f>
        <v>82000</v>
      </c>
      <c r="H39" s="8">
        <f>H40</f>
        <v>212895.61</v>
      </c>
      <c r="I39" s="8">
        <f>I40</f>
        <v>94622.53</v>
      </c>
      <c r="J39" s="57">
        <f>I39/H39*100</f>
        <v>44.445505475664817</v>
      </c>
    </row>
    <row r="40" spans="1:14" ht="15.75">
      <c r="A40" s="10" t="s">
        <v>66</v>
      </c>
      <c r="B40" s="32">
        <v>914</v>
      </c>
      <c r="C40" s="33" t="s">
        <v>87</v>
      </c>
      <c r="D40" s="33">
        <v>10</v>
      </c>
      <c r="E40" s="33"/>
      <c r="F40" s="32"/>
      <c r="G40" s="8">
        <f>SUM(G41)</f>
        <v>82000</v>
      </c>
      <c r="H40" s="8">
        <f>SUM(H41)</f>
        <v>212895.61</v>
      </c>
      <c r="I40" s="8">
        <f>SUM(I41)</f>
        <v>94622.53</v>
      </c>
      <c r="J40" s="57">
        <f>I40/H40*100</f>
        <v>44.445505475664817</v>
      </c>
    </row>
    <row r="41" spans="1:14" ht="36.75" customHeight="1">
      <c r="A41" s="11" t="s">
        <v>67</v>
      </c>
      <c r="B41" s="99">
        <v>914</v>
      </c>
      <c r="C41" s="98" t="s">
        <v>87</v>
      </c>
      <c r="D41" s="98">
        <v>10</v>
      </c>
      <c r="E41" s="98" t="s">
        <v>101</v>
      </c>
      <c r="F41" s="99">
        <v>200</v>
      </c>
      <c r="G41" s="90">
        <v>82000</v>
      </c>
      <c r="H41" s="90">
        <v>212895.61</v>
      </c>
      <c r="I41" s="90">
        <v>94622.53</v>
      </c>
      <c r="J41" s="88">
        <f>I41/H41*100</f>
        <v>44.445505475664817</v>
      </c>
    </row>
    <row r="42" spans="1:14" ht="33" customHeight="1">
      <c r="A42" s="12" t="s">
        <v>61</v>
      </c>
      <c r="B42" s="99"/>
      <c r="C42" s="98"/>
      <c r="D42" s="98"/>
      <c r="E42" s="98"/>
      <c r="F42" s="99"/>
      <c r="G42" s="90"/>
      <c r="H42" s="90"/>
      <c r="I42" s="90"/>
      <c r="J42" s="89"/>
    </row>
    <row r="43" spans="1:14" ht="23.25" customHeight="1">
      <c r="A43" s="15" t="s">
        <v>142</v>
      </c>
      <c r="B43" s="32">
        <v>914</v>
      </c>
      <c r="C43" s="33" t="s">
        <v>85</v>
      </c>
      <c r="D43" s="33" t="s">
        <v>83</v>
      </c>
      <c r="E43" s="33"/>
      <c r="F43" s="32"/>
      <c r="G43" s="8">
        <f>G44+G50</f>
        <v>1049761</v>
      </c>
      <c r="H43" s="8">
        <f>H44+H50</f>
        <v>2149761</v>
      </c>
      <c r="I43" s="8">
        <f>I44+I50</f>
        <v>1906891</v>
      </c>
      <c r="J43" s="57">
        <f>I43/H43*100</f>
        <v>88.702465064721153</v>
      </c>
    </row>
    <row r="44" spans="1:14" ht="20.25" customHeight="1">
      <c r="A44" s="15" t="s">
        <v>141</v>
      </c>
      <c r="B44" s="32">
        <v>914</v>
      </c>
      <c r="C44" s="33" t="s">
        <v>85</v>
      </c>
      <c r="D44" s="33" t="s">
        <v>143</v>
      </c>
      <c r="E44" s="33"/>
      <c r="F44" s="32"/>
      <c r="G44" s="8">
        <f>G46+G48+G49</f>
        <v>869761</v>
      </c>
      <c r="H44" s="8">
        <f>H45+H46+H48+H49</f>
        <v>1969761</v>
      </c>
      <c r="I44" s="8">
        <f>I45+I46+I48+I49</f>
        <v>1849391</v>
      </c>
      <c r="J44" s="57">
        <f>I44/H44*100</f>
        <v>93.889106343358407</v>
      </c>
    </row>
    <row r="45" spans="1:14" ht="132" customHeight="1">
      <c r="A45" s="1" t="s">
        <v>228</v>
      </c>
      <c r="B45" s="66">
        <v>914</v>
      </c>
      <c r="C45" s="67" t="s">
        <v>85</v>
      </c>
      <c r="D45" s="67" t="s">
        <v>143</v>
      </c>
      <c r="E45" s="67" t="s">
        <v>229</v>
      </c>
      <c r="F45" s="66">
        <v>200</v>
      </c>
      <c r="G45" s="63"/>
      <c r="H45" s="63">
        <v>1100000</v>
      </c>
      <c r="I45" s="63">
        <v>1100000</v>
      </c>
      <c r="J45" s="57">
        <f>I45/H45*100</f>
        <v>100</v>
      </c>
    </row>
    <row r="46" spans="1:14" ht="49.5" customHeight="1">
      <c r="A46" s="13" t="s">
        <v>144</v>
      </c>
      <c r="B46" s="104">
        <v>914</v>
      </c>
      <c r="C46" s="106" t="s">
        <v>85</v>
      </c>
      <c r="D46" s="106" t="s">
        <v>143</v>
      </c>
      <c r="E46" s="106" t="s">
        <v>145</v>
      </c>
      <c r="F46" s="104">
        <v>200</v>
      </c>
      <c r="G46" s="95">
        <v>244323</v>
      </c>
      <c r="H46" s="95">
        <v>244323</v>
      </c>
      <c r="I46" s="95">
        <v>231300</v>
      </c>
      <c r="J46" s="88">
        <f>I46/H46*100</f>
        <v>94.669760931226293</v>
      </c>
    </row>
    <row r="47" spans="1:14" ht="35.25" customHeight="1">
      <c r="A47" s="13" t="s">
        <v>61</v>
      </c>
      <c r="B47" s="105"/>
      <c r="C47" s="107"/>
      <c r="D47" s="107"/>
      <c r="E47" s="107"/>
      <c r="F47" s="105"/>
      <c r="G47" s="96"/>
      <c r="H47" s="96"/>
      <c r="I47" s="96"/>
      <c r="J47" s="89"/>
    </row>
    <row r="48" spans="1:14" ht="63" customHeight="1">
      <c r="A48" s="11" t="s">
        <v>146</v>
      </c>
      <c r="B48" s="27">
        <v>914</v>
      </c>
      <c r="C48" s="28" t="s">
        <v>85</v>
      </c>
      <c r="D48" s="28" t="s">
        <v>143</v>
      </c>
      <c r="E48" s="28" t="s">
        <v>147</v>
      </c>
      <c r="F48" s="27">
        <v>200</v>
      </c>
      <c r="G48" s="63">
        <v>320647</v>
      </c>
      <c r="H48" s="26">
        <v>320647</v>
      </c>
      <c r="I48" s="26">
        <v>213300</v>
      </c>
      <c r="J48" s="57">
        <f>I48/H48*100</f>
        <v>66.521751334021531</v>
      </c>
      <c r="N48" s="6" t="s">
        <v>224</v>
      </c>
    </row>
    <row r="49" spans="1:10" ht="97.5" customHeight="1">
      <c r="A49" s="11" t="s">
        <v>225</v>
      </c>
      <c r="B49" s="66">
        <v>914</v>
      </c>
      <c r="C49" s="67" t="s">
        <v>85</v>
      </c>
      <c r="D49" s="67" t="s">
        <v>143</v>
      </c>
      <c r="E49" s="67" t="s">
        <v>202</v>
      </c>
      <c r="F49" s="66">
        <v>200</v>
      </c>
      <c r="G49" s="63">
        <v>304791</v>
      </c>
      <c r="H49" s="63">
        <v>304791</v>
      </c>
      <c r="I49" s="63">
        <v>304791</v>
      </c>
      <c r="J49" s="57">
        <f>I49/H49*100</f>
        <v>100</v>
      </c>
    </row>
    <row r="50" spans="1:10" ht="30" customHeight="1">
      <c r="A50" s="10" t="s">
        <v>203</v>
      </c>
      <c r="B50" s="32">
        <v>914</v>
      </c>
      <c r="C50" s="33" t="s">
        <v>85</v>
      </c>
      <c r="D50" s="33" t="s">
        <v>204</v>
      </c>
      <c r="E50" s="30"/>
      <c r="F50" s="31"/>
      <c r="G50" s="8">
        <f>G51</f>
        <v>180000</v>
      </c>
      <c r="H50" s="8">
        <f>H51</f>
        <v>180000</v>
      </c>
      <c r="I50" s="8">
        <f>I51</f>
        <v>57500</v>
      </c>
      <c r="J50" s="57">
        <f>I50/H50*100</f>
        <v>31.944444444444443</v>
      </c>
    </row>
    <row r="51" spans="1:10" ht="31.5">
      <c r="A51" s="11" t="s">
        <v>205</v>
      </c>
      <c r="B51" s="104">
        <v>914</v>
      </c>
      <c r="C51" s="106" t="s">
        <v>85</v>
      </c>
      <c r="D51" s="106" t="s">
        <v>204</v>
      </c>
      <c r="E51" s="106" t="s">
        <v>206</v>
      </c>
      <c r="F51" s="104">
        <v>200</v>
      </c>
      <c r="G51" s="95">
        <v>180000</v>
      </c>
      <c r="H51" s="95">
        <v>180000</v>
      </c>
      <c r="I51" s="95">
        <v>57500</v>
      </c>
      <c r="J51" s="88">
        <f>I51/H51*100</f>
        <v>31.944444444444443</v>
      </c>
    </row>
    <row r="52" spans="1:10" ht="35.25" customHeight="1">
      <c r="A52" s="12" t="s">
        <v>61</v>
      </c>
      <c r="B52" s="105"/>
      <c r="C52" s="107"/>
      <c r="D52" s="107"/>
      <c r="E52" s="107"/>
      <c r="F52" s="105"/>
      <c r="G52" s="96"/>
      <c r="H52" s="96"/>
      <c r="I52" s="96"/>
      <c r="J52" s="89"/>
    </row>
    <row r="53" spans="1:10" ht="31.5">
      <c r="A53" s="10" t="s">
        <v>132</v>
      </c>
      <c r="B53" s="32">
        <v>914</v>
      </c>
      <c r="C53" s="33" t="s">
        <v>86</v>
      </c>
      <c r="D53" s="33" t="s">
        <v>83</v>
      </c>
      <c r="E53" s="33"/>
      <c r="F53" s="32"/>
      <c r="G53" s="8">
        <f>G54+G57</f>
        <v>917828</v>
      </c>
      <c r="H53" s="8">
        <f>H54+H57</f>
        <v>1162841.8400000001</v>
      </c>
      <c r="I53" s="8">
        <f>I54+I57</f>
        <v>1026682.7699999999</v>
      </c>
      <c r="J53" s="57">
        <f>I53/H53*100</f>
        <v>88.290834977179685</v>
      </c>
    </row>
    <row r="54" spans="1:10" ht="21" customHeight="1">
      <c r="A54" s="10" t="s">
        <v>148</v>
      </c>
      <c r="B54" s="32">
        <v>914</v>
      </c>
      <c r="C54" s="33" t="s">
        <v>86</v>
      </c>
      <c r="D54" s="33" t="s">
        <v>84</v>
      </c>
      <c r="E54" s="33"/>
      <c r="F54" s="32"/>
      <c r="G54" s="8">
        <f>SUM(G55)</f>
        <v>180000</v>
      </c>
      <c r="H54" s="8">
        <f>SUM(H55)</f>
        <v>180000.22</v>
      </c>
      <c r="I54" s="8">
        <f>SUM(I55)</f>
        <v>180000.22</v>
      </c>
      <c r="J54" s="57">
        <f>I54/H54*100</f>
        <v>100</v>
      </c>
    </row>
    <row r="55" spans="1:10" ht="31.5">
      <c r="A55" s="11" t="s">
        <v>149</v>
      </c>
      <c r="B55" s="104">
        <v>914</v>
      </c>
      <c r="C55" s="106" t="s">
        <v>86</v>
      </c>
      <c r="D55" s="106" t="s">
        <v>84</v>
      </c>
      <c r="E55" s="106" t="s">
        <v>150</v>
      </c>
      <c r="F55" s="104">
        <v>200</v>
      </c>
      <c r="G55" s="95">
        <v>180000</v>
      </c>
      <c r="H55" s="95">
        <v>180000.22</v>
      </c>
      <c r="I55" s="95">
        <v>180000.22</v>
      </c>
      <c r="J55" s="88">
        <f>I55/H55*100</f>
        <v>100</v>
      </c>
    </row>
    <row r="56" spans="1:10" ht="31.5">
      <c r="A56" s="12" t="s">
        <v>61</v>
      </c>
      <c r="B56" s="105"/>
      <c r="C56" s="107"/>
      <c r="D56" s="107"/>
      <c r="E56" s="107"/>
      <c r="F56" s="105"/>
      <c r="G56" s="96"/>
      <c r="H56" s="96"/>
      <c r="I56" s="96"/>
      <c r="J56" s="89"/>
    </row>
    <row r="57" spans="1:10" ht="15.75">
      <c r="A57" s="10" t="s">
        <v>68</v>
      </c>
      <c r="B57" s="32">
        <v>914</v>
      </c>
      <c r="C57" s="33" t="s">
        <v>86</v>
      </c>
      <c r="D57" s="33" t="s">
        <v>87</v>
      </c>
      <c r="E57" s="33"/>
      <c r="F57" s="32"/>
      <c r="G57" s="8">
        <f>G58+G60+G62</f>
        <v>737828</v>
      </c>
      <c r="H57" s="8">
        <f>SUM(H58:H62)</f>
        <v>982841.62</v>
      </c>
      <c r="I57" s="8">
        <f>SUM(I58:I62)</f>
        <v>846682.54999999993</v>
      </c>
      <c r="J57" s="57">
        <f>I57/H57*100</f>
        <v>86.146387451520411</v>
      </c>
    </row>
    <row r="58" spans="1:10" s="7" customFormat="1" ht="47.25">
      <c r="A58" s="11" t="s">
        <v>69</v>
      </c>
      <c r="B58" s="99">
        <v>914</v>
      </c>
      <c r="C58" s="98" t="s">
        <v>86</v>
      </c>
      <c r="D58" s="98" t="s">
        <v>87</v>
      </c>
      <c r="E58" s="98" t="s">
        <v>102</v>
      </c>
      <c r="F58" s="99">
        <v>200</v>
      </c>
      <c r="G58" s="90">
        <v>634828</v>
      </c>
      <c r="H58" s="90">
        <v>431384.82</v>
      </c>
      <c r="I58" s="90">
        <v>431384.82</v>
      </c>
      <c r="J58" s="88">
        <f>I58/H58*100</f>
        <v>100</v>
      </c>
    </row>
    <row r="59" spans="1:10" ht="31.5">
      <c r="A59" s="12" t="s">
        <v>61</v>
      </c>
      <c r="B59" s="99"/>
      <c r="C59" s="98"/>
      <c r="D59" s="98"/>
      <c r="E59" s="98"/>
      <c r="F59" s="99"/>
      <c r="G59" s="90"/>
      <c r="H59" s="90"/>
      <c r="I59" s="90"/>
      <c r="J59" s="89"/>
    </row>
    <row r="60" spans="1:10" ht="30.75" customHeight="1">
      <c r="A60" s="11" t="s">
        <v>93</v>
      </c>
      <c r="B60" s="99">
        <v>914</v>
      </c>
      <c r="C60" s="98" t="s">
        <v>86</v>
      </c>
      <c r="D60" s="98" t="s">
        <v>87</v>
      </c>
      <c r="E60" s="98" t="s">
        <v>103</v>
      </c>
      <c r="F60" s="99">
        <v>200</v>
      </c>
      <c r="G60" s="90">
        <v>73000</v>
      </c>
      <c r="H60" s="90">
        <v>491443.18</v>
      </c>
      <c r="I60" s="90">
        <v>385284.11</v>
      </c>
      <c r="J60" s="88">
        <f>I60/H60*100</f>
        <v>78.398505804882674</v>
      </c>
    </row>
    <row r="61" spans="1:10" ht="21.75" customHeight="1">
      <c r="A61" s="12" t="s">
        <v>61</v>
      </c>
      <c r="B61" s="99"/>
      <c r="C61" s="98"/>
      <c r="D61" s="98"/>
      <c r="E61" s="98"/>
      <c r="F61" s="99"/>
      <c r="G61" s="90"/>
      <c r="H61" s="90"/>
      <c r="I61" s="90"/>
      <c r="J61" s="89"/>
    </row>
    <row r="62" spans="1:10" ht="20.25" customHeight="1">
      <c r="A62" s="11" t="s">
        <v>207</v>
      </c>
      <c r="B62" s="104">
        <v>914</v>
      </c>
      <c r="C62" s="106" t="s">
        <v>86</v>
      </c>
      <c r="D62" s="106" t="s">
        <v>87</v>
      </c>
      <c r="E62" s="106" t="s">
        <v>208</v>
      </c>
      <c r="F62" s="104">
        <v>200</v>
      </c>
      <c r="G62" s="95">
        <v>30000</v>
      </c>
      <c r="H62" s="95">
        <v>60013.62</v>
      </c>
      <c r="I62" s="95">
        <v>30013.62</v>
      </c>
      <c r="J62" s="88">
        <f>I62/H62*100</f>
        <v>50.011347424134719</v>
      </c>
    </row>
    <row r="63" spans="1:10" ht="32.25" customHeight="1">
      <c r="A63" s="12" t="s">
        <v>61</v>
      </c>
      <c r="B63" s="105"/>
      <c r="C63" s="107"/>
      <c r="D63" s="107"/>
      <c r="E63" s="107"/>
      <c r="F63" s="105"/>
      <c r="G63" s="96"/>
      <c r="H63" s="96"/>
      <c r="I63" s="96"/>
      <c r="J63" s="89"/>
    </row>
    <row r="64" spans="1:10" ht="18" customHeight="1">
      <c r="A64" s="10" t="s">
        <v>128</v>
      </c>
      <c r="B64" s="32">
        <v>914</v>
      </c>
      <c r="C64" s="33" t="s">
        <v>126</v>
      </c>
      <c r="D64" s="33" t="s">
        <v>83</v>
      </c>
      <c r="E64" s="33"/>
      <c r="F64" s="32"/>
      <c r="G64" s="8">
        <f>G65</f>
        <v>72000</v>
      </c>
      <c r="H64" s="8">
        <f>H65</f>
        <v>72000</v>
      </c>
      <c r="I64" s="8">
        <f>I65</f>
        <v>72000</v>
      </c>
      <c r="J64" s="57">
        <f>I64/H64*100</f>
        <v>100</v>
      </c>
    </row>
    <row r="65" spans="1:10" ht="18.75" customHeight="1">
      <c r="A65" s="10" t="s">
        <v>70</v>
      </c>
      <c r="B65" s="32">
        <v>914</v>
      </c>
      <c r="C65" s="33">
        <v>10</v>
      </c>
      <c r="D65" s="33" t="s">
        <v>82</v>
      </c>
      <c r="E65" s="30"/>
      <c r="F65" s="31"/>
      <c r="G65" s="8">
        <f>SUM(G66)</f>
        <v>72000</v>
      </c>
      <c r="H65" s="8">
        <f>SUM(H66)</f>
        <v>72000</v>
      </c>
      <c r="I65" s="8">
        <f>SUM(I66)</f>
        <v>72000</v>
      </c>
      <c r="J65" s="57">
        <f>I65/H65*100</f>
        <v>100</v>
      </c>
    </row>
    <row r="66" spans="1:10" ht="34.5" customHeight="1">
      <c r="A66" s="11" t="s">
        <v>71</v>
      </c>
      <c r="B66" s="108">
        <v>914</v>
      </c>
      <c r="C66" s="109">
        <v>10</v>
      </c>
      <c r="D66" s="109" t="s">
        <v>82</v>
      </c>
      <c r="E66" s="98" t="s">
        <v>107</v>
      </c>
      <c r="F66" s="99">
        <v>300</v>
      </c>
      <c r="G66" s="90">
        <v>72000</v>
      </c>
      <c r="H66" s="90">
        <v>72000</v>
      </c>
      <c r="I66" s="90">
        <v>72000</v>
      </c>
      <c r="J66" s="88">
        <f>I66/H66*100</f>
        <v>100</v>
      </c>
    </row>
    <row r="67" spans="1:10" ht="31.5">
      <c r="A67" s="12" t="s">
        <v>72</v>
      </c>
      <c r="B67" s="108"/>
      <c r="C67" s="109"/>
      <c r="D67" s="109"/>
      <c r="E67" s="98"/>
      <c r="F67" s="99"/>
      <c r="G67" s="90"/>
      <c r="H67" s="90"/>
      <c r="I67" s="90"/>
      <c r="J67" s="89"/>
    </row>
    <row r="68" spans="1:10" ht="47.25">
      <c r="A68" s="10" t="s">
        <v>73</v>
      </c>
      <c r="B68" s="32">
        <v>950</v>
      </c>
      <c r="C68" s="33"/>
      <c r="D68" s="33"/>
      <c r="E68" s="30"/>
      <c r="F68" s="31"/>
      <c r="G68" s="8">
        <f>G69+G73+G96</f>
        <v>3873752.92</v>
      </c>
      <c r="H68" s="8">
        <f>H69+H73+H96</f>
        <v>4449752.92</v>
      </c>
      <c r="I68" s="8">
        <f>I69+I73+I96</f>
        <v>4330524.26</v>
      </c>
      <c r="J68" s="57">
        <f>I68/H68*100</f>
        <v>97.320555497270163</v>
      </c>
    </row>
    <row r="69" spans="1:10" ht="17.25" customHeight="1">
      <c r="A69" s="10" t="s">
        <v>157</v>
      </c>
      <c r="B69" s="32">
        <v>950</v>
      </c>
      <c r="C69" s="33" t="s">
        <v>160</v>
      </c>
      <c r="D69" s="33" t="s">
        <v>83</v>
      </c>
      <c r="E69" s="30"/>
      <c r="F69" s="31"/>
      <c r="G69" s="8">
        <f>G70</f>
        <v>3000</v>
      </c>
      <c r="H69" s="8">
        <f>H70</f>
        <v>3000</v>
      </c>
      <c r="I69" s="59"/>
      <c r="J69" s="57"/>
    </row>
    <row r="70" spans="1:10" ht="18.75" customHeight="1">
      <c r="A70" s="10" t="s">
        <v>158</v>
      </c>
      <c r="B70" s="32">
        <v>950</v>
      </c>
      <c r="C70" s="33" t="s">
        <v>160</v>
      </c>
      <c r="D70" s="33" t="s">
        <v>160</v>
      </c>
      <c r="E70" s="30"/>
      <c r="F70" s="32"/>
      <c r="G70" s="8">
        <f>G71</f>
        <v>3000</v>
      </c>
      <c r="H70" s="8">
        <f>SUM(H71)</f>
        <v>3000</v>
      </c>
      <c r="I70" s="59"/>
      <c r="J70" s="57"/>
    </row>
    <row r="71" spans="1:10" ht="31.5">
      <c r="A71" s="11" t="s">
        <v>159</v>
      </c>
      <c r="B71" s="99">
        <v>950</v>
      </c>
      <c r="C71" s="98" t="s">
        <v>160</v>
      </c>
      <c r="D71" s="98" t="s">
        <v>160</v>
      </c>
      <c r="E71" s="98" t="s">
        <v>161</v>
      </c>
      <c r="F71" s="99">
        <v>200</v>
      </c>
      <c r="G71" s="90">
        <v>3000</v>
      </c>
      <c r="H71" s="90">
        <v>3000</v>
      </c>
      <c r="I71" s="91"/>
      <c r="J71" s="97">
        <v>0</v>
      </c>
    </row>
    <row r="72" spans="1:10" ht="31.5">
      <c r="A72" s="12" t="s">
        <v>61</v>
      </c>
      <c r="B72" s="99"/>
      <c r="C72" s="98"/>
      <c r="D72" s="98"/>
      <c r="E72" s="98"/>
      <c r="F72" s="99"/>
      <c r="G72" s="90"/>
      <c r="H72" s="90"/>
      <c r="I72" s="92"/>
      <c r="J72" s="94"/>
    </row>
    <row r="73" spans="1:10" ht="15.75">
      <c r="A73" s="10" t="s">
        <v>129</v>
      </c>
      <c r="B73" s="32">
        <v>950</v>
      </c>
      <c r="C73" s="33" t="s">
        <v>88</v>
      </c>
      <c r="D73" s="33" t="s">
        <v>83</v>
      </c>
      <c r="E73" s="33"/>
      <c r="F73" s="32"/>
      <c r="G73" s="8">
        <f>G74</f>
        <v>3867752.92</v>
      </c>
      <c r="H73" s="8">
        <f>H74</f>
        <v>4443752.92</v>
      </c>
      <c r="I73" s="8">
        <f>I74</f>
        <v>4330524.26</v>
      </c>
      <c r="J73" s="57">
        <f>I73/H73*100</f>
        <v>97.451958692608855</v>
      </c>
    </row>
    <row r="74" spans="1:10" ht="15.75">
      <c r="A74" s="10" t="s">
        <v>74</v>
      </c>
      <c r="B74" s="32">
        <v>950</v>
      </c>
      <c r="C74" s="33" t="s">
        <v>88</v>
      </c>
      <c r="D74" s="33" t="s">
        <v>82</v>
      </c>
      <c r="E74" s="33"/>
      <c r="F74" s="32"/>
      <c r="G74" s="8">
        <f>G75+G87</f>
        <v>3867752.92</v>
      </c>
      <c r="H74" s="8">
        <f>H75+H87</f>
        <v>4443752.92</v>
      </c>
      <c r="I74" s="8">
        <f>I75+I87</f>
        <v>4330524.26</v>
      </c>
      <c r="J74" s="57">
        <f t="shared" ref="J74:J75" si="4">I74/H74*100</f>
        <v>97.451958692608855</v>
      </c>
    </row>
    <row r="75" spans="1:10" ht="31.5">
      <c r="A75" s="39" t="s">
        <v>75</v>
      </c>
      <c r="B75" s="34">
        <v>950</v>
      </c>
      <c r="C75" s="48" t="s">
        <v>88</v>
      </c>
      <c r="D75" s="48" t="s">
        <v>82</v>
      </c>
      <c r="E75" s="48"/>
      <c r="F75" s="34"/>
      <c r="G75" s="35">
        <f>G76+G78+G80+G82+G85</f>
        <v>2811444.3</v>
      </c>
      <c r="H75" s="35">
        <f>SUM(H76:H86)</f>
        <v>3381444.3</v>
      </c>
      <c r="I75" s="35">
        <f>SUM(I76:I86)</f>
        <v>3271888.72</v>
      </c>
      <c r="J75" s="57">
        <f t="shared" si="4"/>
        <v>96.760095087179181</v>
      </c>
    </row>
    <row r="76" spans="1:10" ht="33" customHeight="1">
      <c r="A76" s="11" t="s">
        <v>76</v>
      </c>
      <c r="B76" s="99">
        <v>950</v>
      </c>
      <c r="C76" s="98" t="s">
        <v>88</v>
      </c>
      <c r="D76" s="98" t="s">
        <v>82</v>
      </c>
      <c r="E76" s="98" t="s">
        <v>108</v>
      </c>
      <c r="F76" s="99">
        <v>100</v>
      </c>
      <c r="G76" s="90">
        <v>1473702.3</v>
      </c>
      <c r="H76" s="90">
        <v>1473702.3</v>
      </c>
      <c r="I76" s="90">
        <v>1404848.85</v>
      </c>
      <c r="J76" s="88">
        <f>I76/H76*100</f>
        <v>95.327858957674152</v>
      </c>
    </row>
    <row r="77" spans="1:10" ht="78.75" customHeight="1">
      <c r="A77" s="12" t="s">
        <v>59</v>
      </c>
      <c r="B77" s="99"/>
      <c r="C77" s="98"/>
      <c r="D77" s="98"/>
      <c r="E77" s="98"/>
      <c r="F77" s="99"/>
      <c r="G77" s="90"/>
      <c r="H77" s="90"/>
      <c r="I77" s="90"/>
      <c r="J77" s="89"/>
    </row>
    <row r="78" spans="1:10" ht="34.5" customHeight="1">
      <c r="A78" s="11" t="s">
        <v>76</v>
      </c>
      <c r="B78" s="99">
        <v>950</v>
      </c>
      <c r="C78" s="98" t="s">
        <v>88</v>
      </c>
      <c r="D78" s="98" t="s">
        <v>82</v>
      </c>
      <c r="E78" s="98" t="s">
        <v>108</v>
      </c>
      <c r="F78" s="99">
        <v>200</v>
      </c>
      <c r="G78" s="90">
        <v>1113000</v>
      </c>
      <c r="H78" s="90">
        <v>698000</v>
      </c>
      <c r="I78" s="90">
        <v>671224.16</v>
      </c>
      <c r="J78" s="88">
        <f>I78/H78*100</f>
        <v>96.163919770773646</v>
      </c>
    </row>
    <row r="79" spans="1:10" ht="36.75" customHeight="1">
      <c r="A79" s="13" t="s">
        <v>61</v>
      </c>
      <c r="B79" s="99"/>
      <c r="C79" s="98"/>
      <c r="D79" s="98"/>
      <c r="E79" s="98"/>
      <c r="F79" s="99"/>
      <c r="G79" s="90"/>
      <c r="H79" s="90"/>
      <c r="I79" s="90"/>
      <c r="J79" s="89"/>
    </row>
    <row r="80" spans="1:10" ht="31.5">
      <c r="A80" s="11" t="s">
        <v>76</v>
      </c>
      <c r="B80" s="99">
        <v>950</v>
      </c>
      <c r="C80" s="98" t="s">
        <v>88</v>
      </c>
      <c r="D80" s="98" t="s">
        <v>82</v>
      </c>
      <c r="E80" s="98" t="s">
        <v>108</v>
      </c>
      <c r="F80" s="99">
        <v>800</v>
      </c>
      <c r="G80" s="90">
        <v>68824</v>
      </c>
      <c r="H80" s="90">
        <v>68824</v>
      </c>
      <c r="I80" s="90">
        <v>54897.71</v>
      </c>
      <c r="J80" s="88">
        <f>I80/H80*100</f>
        <v>79.765358014646054</v>
      </c>
    </row>
    <row r="81" spans="1:10" ht="22.5" customHeight="1">
      <c r="A81" s="12" t="s">
        <v>62</v>
      </c>
      <c r="B81" s="99"/>
      <c r="C81" s="98"/>
      <c r="D81" s="98"/>
      <c r="E81" s="98"/>
      <c r="F81" s="99"/>
      <c r="G81" s="90"/>
      <c r="H81" s="90"/>
      <c r="I81" s="90"/>
      <c r="J81" s="89"/>
    </row>
    <row r="82" spans="1:10" ht="77.25" customHeight="1">
      <c r="A82" s="11" t="s">
        <v>151</v>
      </c>
      <c r="B82" s="99">
        <v>950</v>
      </c>
      <c r="C82" s="98" t="s">
        <v>88</v>
      </c>
      <c r="D82" s="98" t="s">
        <v>82</v>
      </c>
      <c r="E82" s="106" t="s">
        <v>152</v>
      </c>
      <c r="F82" s="104">
        <v>100</v>
      </c>
      <c r="G82" s="95">
        <v>151240</v>
      </c>
      <c r="H82" s="95">
        <v>151240</v>
      </c>
      <c r="I82" s="95">
        <v>151240</v>
      </c>
      <c r="J82" s="88">
        <f>I82/H82*100</f>
        <v>100</v>
      </c>
    </row>
    <row r="83" spans="1:10" ht="77.25" customHeight="1">
      <c r="A83" s="12" t="s">
        <v>59</v>
      </c>
      <c r="B83" s="99"/>
      <c r="C83" s="98"/>
      <c r="D83" s="98"/>
      <c r="E83" s="107"/>
      <c r="F83" s="105"/>
      <c r="G83" s="96"/>
      <c r="H83" s="96"/>
      <c r="I83" s="96"/>
      <c r="J83" s="89"/>
    </row>
    <row r="84" spans="1:10" ht="77.25" customHeight="1">
      <c r="A84" s="13" t="s">
        <v>230</v>
      </c>
      <c r="B84" s="64">
        <v>914</v>
      </c>
      <c r="C84" s="65" t="s">
        <v>88</v>
      </c>
      <c r="D84" s="65" t="s">
        <v>82</v>
      </c>
      <c r="E84" s="73" t="s">
        <v>231</v>
      </c>
      <c r="F84" s="74">
        <v>200</v>
      </c>
      <c r="G84" s="75"/>
      <c r="H84" s="75">
        <v>985000</v>
      </c>
      <c r="I84" s="75">
        <v>985000</v>
      </c>
      <c r="J84" s="76">
        <f>I84/H84*100</f>
        <v>100</v>
      </c>
    </row>
    <row r="85" spans="1:10" ht="76.5" customHeight="1">
      <c r="A85" s="11" t="s">
        <v>153</v>
      </c>
      <c r="B85" s="99">
        <v>950</v>
      </c>
      <c r="C85" s="98" t="s">
        <v>88</v>
      </c>
      <c r="D85" s="98" t="s">
        <v>82</v>
      </c>
      <c r="E85" s="106" t="s">
        <v>154</v>
      </c>
      <c r="F85" s="104">
        <v>100</v>
      </c>
      <c r="G85" s="95">
        <v>4678</v>
      </c>
      <c r="H85" s="95">
        <v>4678</v>
      </c>
      <c r="I85" s="95">
        <v>4678</v>
      </c>
      <c r="J85" s="88">
        <f>I85/H85*100</f>
        <v>100</v>
      </c>
    </row>
    <row r="86" spans="1:10" ht="82.5" customHeight="1">
      <c r="A86" s="12" t="s">
        <v>59</v>
      </c>
      <c r="B86" s="99"/>
      <c r="C86" s="98"/>
      <c r="D86" s="98"/>
      <c r="E86" s="107"/>
      <c r="F86" s="105"/>
      <c r="G86" s="96"/>
      <c r="H86" s="96"/>
      <c r="I86" s="96"/>
      <c r="J86" s="89"/>
    </row>
    <row r="87" spans="1:10" ht="15.75">
      <c r="A87" s="39" t="s">
        <v>125</v>
      </c>
      <c r="B87" s="34">
        <v>950</v>
      </c>
      <c r="C87" s="48" t="s">
        <v>88</v>
      </c>
      <c r="D87" s="48" t="s">
        <v>82</v>
      </c>
      <c r="E87" s="48"/>
      <c r="F87" s="34"/>
      <c r="G87" s="35">
        <f>SUM(G88:G95)</f>
        <v>1056308.6199999999</v>
      </c>
      <c r="H87" s="35">
        <f>SUM(H88:H95)</f>
        <v>1062308.6199999999</v>
      </c>
      <c r="I87" s="35">
        <f>SUM(I88:I95)</f>
        <v>1058635.54</v>
      </c>
      <c r="J87" s="57">
        <f>I87/H87*100</f>
        <v>99.654236073129127</v>
      </c>
    </row>
    <row r="88" spans="1:10" ht="94.5">
      <c r="A88" s="49" t="s">
        <v>209</v>
      </c>
      <c r="B88" s="104">
        <v>950</v>
      </c>
      <c r="C88" s="106" t="s">
        <v>88</v>
      </c>
      <c r="D88" s="106" t="s">
        <v>82</v>
      </c>
      <c r="E88" s="106" t="s">
        <v>155</v>
      </c>
      <c r="F88" s="102">
        <v>100</v>
      </c>
      <c r="G88" s="95">
        <v>293770</v>
      </c>
      <c r="H88" s="95">
        <v>293770</v>
      </c>
      <c r="I88" s="95">
        <v>293770</v>
      </c>
      <c r="J88" s="88">
        <f>I90/H90*100</f>
        <v>100</v>
      </c>
    </row>
    <row r="89" spans="1:10" ht="94.5">
      <c r="A89" s="12" t="s">
        <v>59</v>
      </c>
      <c r="B89" s="105"/>
      <c r="C89" s="107"/>
      <c r="D89" s="107"/>
      <c r="E89" s="107"/>
      <c r="F89" s="103"/>
      <c r="G89" s="96"/>
      <c r="H89" s="96"/>
      <c r="I89" s="96"/>
      <c r="J89" s="89"/>
    </row>
    <row r="90" spans="1:10" ht="94.5">
      <c r="A90" s="49" t="s">
        <v>210</v>
      </c>
      <c r="B90" s="104">
        <v>950</v>
      </c>
      <c r="C90" s="106" t="s">
        <v>88</v>
      </c>
      <c r="D90" s="106" t="s">
        <v>82</v>
      </c>
      <c r="E90" s="106" t="s">
        <v>156</v>
      </c>
      <c r="F90" s="102">
        <v>100</v>
      </c>
      <c r="G90" s="95">
        <v>15461.58</v>
      </c>
      <c r="H90" s="95">
        <v>15461.58</v>
      </c>
      <c r="I90" s="95">
        <v>15461.58</v>
      </c>
      <c r="J90" s="88">
        <f>I92/H92*100</f>
        <v>100</v>
      </c>
    </row>
    <row r="91" spans="1:10" ht="81.75" customHeight="1">
      <c r="A91" s="12" t="s">
        <v>59</v>
      </c>
      <c r="B91" s="105"/>
      <c r="C91" s="107"/>
      <c r="D91" s="107"/>
      <c r="E91" s="107"/>
      <c r="F91" s="103"/>
      <c r="G91" s="96"/>
      <c r="H91" s="96"/>
      <c r="I91" s="96"/>
      <c r="J91" s="89"/>
    </row>
    <row r="92" spans="1:10" ht="63">
      <c r="A92" s="11" t="s">
        <v>123</v>
      </c>
      <c r="B92" s="104">
        <v>950</v>
      </c>
      <c r="C92" s="106" t="s">
        <v>88</v>
      </c>
      <c r="D92" s="106" t="s">
        <v>82</v>
      </c>
      <c r="E92" s="100" t="s">
        <v>124</v>
      </c>
      <c r="F92" s="102">
        <v>100</v>
      </c>
      <c r="G92" s="86">
        <v>442081.12</v>
      </c>
      <c r="H92" s="86">
        <v>442081.12</v>
      </c>
      <c r="I92" s="86">
        <v>442081.12</v>
      </c>
      <c r="J92" s="88">
        <f>I94/H94*100</f>
        <v>98.818929843195377</v>
      </c>
    </row>
    <row r="93" spans="1:10" ht="75.75" customHeight="1">
      <c r="A93" s="12" t="s">
        <v>59</v>
      </c>
      <c r="B93" s="105"/>
      <c r="C93" s="107"/>
      <c r="D93" s="107"/>
      <c r="E93" s="101"/>
      <c r="F93" s="103"/>
      <c r="G93" s="87"/>
      <c r="H93" s="87"/>
      <c r="I93" s="87"/>
      <c r="J93" s="89"/>
    </row>
    <row r="94" spans="1:10" ht="63">
      <c r="A94" s="11" t="s">
        <v>123</v>
      </c>
      <c r="B94" s="99">
        <v>950</v>
      </c>
      <c r="C94" s="98" t="s">
        <v>88</v>
      </c>
      <c r="D94" s="98" t="s">
        <v>82</v>
      </c>
      <c r="E94" s="100" t="s">
        <v>124</v>
      </c>
      <c r="F94" s="102">
        <v>200</v>
      </c>
      <c r="G94" s="86">
        <v>304995.92</v>
      </c>
      <c r="H94" s="86">
        <v>310995.92</v>
      </c>
      <c r="I94" s="86">
        <v>307322.84000000003</v>
      </c>
      <c r="J94" s="88">
        <f>I94/H94*100</f>
        <v>98.818929843195377</v>
      </c>
    </row>
    <row r="95" spans="1:10" ht="31.5">
      <c r="A95" s="12" t="s">
        <v>61</v>
      </c>
      <c r="B95" s="99"/>
      <c r="C95" s="98"/>
      <c r="D95" s="98"/>
      <c r="E95" s="101"/>
      <c r="F95" s="103"/>
      <c r="G95" s="87"/>
      <c r="H95" s="87"/>
      <c r="I95" s="87"/>
      <c r="J95" s="89"/>
    </row>
    <row r="96" spans="1:10" ht="15.75">
      <c r="A96" s="10" t="s">
        <v>130</v>
      </c>
      <c r="B96" s="32">
        <v>950</v>
      </c>
      <c r="C96" s="33" t="s">
        <v>131</v>
      </c>
      <c r="D96" s="33" t="s">
        <v>83</v>
      </c>
      <c r="E96" s="50"/>
      <c r="F96" s="51"/>
      <c r="G96" s="52">
        <f>G97</f>
        <v>3000</v>
      </c>
      <c r="H96" s="52">
        <f>H97</f>
        <v>3000</v>
      </c>
      <c r="I96" s="59"/>
      <c r="J96" s="58"/>
    </row>
    <row r="97" spans="1:10" ht="31.5">
      <c r="A97" s="10" t="s">
        <v>77</v>
      </c>
      <c r="B97" s="32">
        <v>950</v>
      </c>
      <c r="C97" s="33">
        <v>11</v>
      </c>
      <c r="D97" s="33" t="s">
        <v>86</v>
      </c>
      <c r="E97" s="30"/>
      <c r="F97" s="31"/>
      <c r="G97" s="8">
        <f>SUM(G98)</f>
        <v>3000</v>
      </c>
      <c r="H97" s="8">
        <f>SUM(H98)</f>
        <v>3000</v>
      </c>
      <c r="I97" s="59"/>
      <c r="J97" s="58"/>
    </row>
    <row r="98" spans="1:10" ht="31.5">
      <c r="A98" s="11" t="s">
        <v>94</v>
      </c>
      <c r="B98" s="99">
        <v>950</v>
      </c>
      <c r="C98" s="98">
        <v>11</v>
      </c>
      <c r="D98" s="98" t="s">
        <v>86</v>
      </c>
      <c r="E98" s="98" t="s">
        <v>109</v>
      </c>
      <c r="F98" s="99">
        <v>200</v>
      </c>
      <c r="G98" s="90">
        <v>3000</v>
      </c>
      <c r="H98" s="90">
        <v>3000</v>
      </c>
      <c r="I98" s="91"/>
      <c r="J98" s="93"/>
    </row>
    <row r="99" spans="1:10" ht="31.5">
      <c r="A99" s="12" t="s">
        <v>61</v>
      </c>
      <c r="B99" s="99"/>
      <c r="C99" s="98"/>
      <c r="D99" s="98"/>
      <c r="E99" s="98"/>
      <c r="F99" s="99"/>
      <c r="G99" s="90"/>
      <c r="H99" s="90"/>
      <c r="I99" s="92"/>
      <c r="J99" s="94"/>
    </row>
    <row r="100" spans="1:10" ht="15.75">
      <c r="A100" s="10" t="s">
        <v>78</v>
      </c>
      <c r="B100" s="31"/>
      <c r="C100" s="30"/>
      <c r="D100" s="30"/>
      <c r="E100" s="30"/>
      <c r="F100" s="31"/>
      <c r="G100" s="8">
        <f>G10+G68</f>
        <v>10156502.32</v>
      </c>
      <c r="H100" s="8">
        <f>H10+H68</f>
        <v>12286716.16</v>
      </c>
      <c r="I100" s="8">
        <f>I10+I68</f>
        <v>11609344.489999998</v>
      </c>
      <c r="J100" s="57">
        <f>I100/H100*100</f>
        <v>94.486959239725763</v>
      </c>
    </row>
  </sheetData>
  <mergeCells count="251"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I88:I89"/>
    <mergeCell ref="J88:J89"/>
    <mergeCell ref="H90:H91"/>
    <mergeCell ref="I90:I91"/>
    <mergeCell ref="H88:H89"/>
    <mergeCell ref="J90:J91"/>
    <mergeCell ref="B85:B86"/>
    <mergeCell ref="C85:C86"/>
    <mergeCell ref="D85:D86"/>
    <mergeCell ref="E85:E86"/>
    <mergeCell ref="F85:F86"/>
    <mergeCell ref="G85:G86"/>
    <mergeCell ref="B88:B89"/>
    <mergeCell ref="C88:C89"/>
    <mergeCell ref="D88:D89"/>
    <mergeCell ref="E88:E89"/>
    <mergeCell ref="F88:F89"/>
    <mergeCell ref="G88:G89"/>
    <mergeCell ref="B90:B91"/>
    <mergeCell ref="C90:C91"/>
    <mergeCell ref="D90:D91"/>
    <mergeCell ref="E90:E91"/>
    <mergeCell ref="F90:F91"/>
    <mergeCell ref="G90:G91"/>
    <mergeCell ref="B80:B81"/>
    <mergeCell ref="C80:C81"/>
    <mergeCell ref="D80:D81"/>
    <mergeCell ref="E80:E81"/>
    <mergeCell ref="F80:F81"/>
    <mergeCell ref="G80:G81"/>
    <mergeCell ref="B82:B83"/>
    <mergeCell ref="C82:C83"/>
    <mergeCell ref="D82:D83"/>
    <mergeCell ref="E82:E83"/>
    <mergeCell ref="F82:F83"/>
    <mergeCell ref="G82:G83"/>
    <mergeCell ref="G71:G72"/>
    <mergeCell ref="H76:H77"/>
    <mergeCell ref="I76:I77"/>
    <mergeCell ref="J76:J77"/>
    <mergeCell ref="H78:H79"/>
    <mergeCell ref="I78:I79"/>
    <mergeCell ref="J78:J79"/>
    <mergeCell ref="B76:B77"/>
    <mergeCell ref="C76:C77"/>
    <mergeCell ref="D76:D77"/>
    <mergeCell ref="E76:E77"/>
    <mergeCell ref="F76:F77"/>
    <mergeCell ref="G76:G77"/>
    <mergeCell ref="B78:B79"/>
    <mergeCell ref="C78:C79"/>
    <mergeCell ref="D78:D79"/>
    <mergeCell ref="E78:E79"/>
    <mergeCell ref="F78:F79"/>
    <mergeCell ref="G78:G79"/>
    <mergeCell ref="H58:H59"/>
    <mergeCell ref="I58:I59"/>
    <mergeCell ref="J58:J59"/>
    <mergeCell ref="H60:H61"/>
    <mergeCell ref="I60:I61"/>
    <mergeCell ref="J60:J61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55:H56"/>
    <mergeCell ref="B46:B47"/>
    <mergeCell ref="C46:C47"/>
    <mergeCell ref="D46:D47"/>
    <mergeCell ref="E46:E47"/>
    <mergeCell ref="F46:F47"/>
    <mergeCell ref="G46:G47"/>
    <mergeCell ref="I55:I56"/>
    <mergeCell ref="J55:J56"/>
    <mergeCell ref="H51:H52"/>
    <mergeCell ref="I51:I52"/>
    <mergeCell ref="J51:J52"/>
    <mergeCell ref="B51:B52"/>
    <mergeCell ref="C51:C52"/>
    <mergeCell ref="D51:D52"/>
    <mergeCell ref="E51:E52"/>
    <mergeCell ref="F51:F52"/>
    <mergeCell ref="G51:G52"/>
    <mergeCell ref="G55:G56"/>
    <mergeCell ref="F28:F29"/>
    <mergeCell ref="G28:G29"/>
    <mergeCell ref="B30:B31"/>
    <mergeCell ref="C30:C31"/>
    <mergeCell ref="D30:D31"/>
    <mergeCell ref="E30:E31"/>
    <mergeCell ref="F30:F31"/>
    <mergeCell ref="G30:G31"/>
    <mergeCell ref="B32:B33"/>
    <mergeCell ref="C32:C33"/>
    <mergeCell ref="D32:D33"/>
    <mergeCell ref="E32:E33"/>
    <mergeCell ref="F32:F33"/>
    <mergeCell ref="G32:G33"/>
    <mergeCell ref="G19:G20"/>
    <mergeCell ref="H19:H20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1:J1"/>
    <mergeCell ref="A2:J2"/>
    <mergeCell ref="A3:J3"/>
    <mergeCell ref="A4:J4"/>
    <mergeCell ref="A5:J5"/>
    <mergeCell ref="A6:J6"/>
    <mergeCell ref="A7:H7"/>
    <mergeCell ref="A8:H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G13:G14"/>
    <mergeCell ref="H13:H14"/>
    <mergeCell ref="I13:I14"/>
    <mergeCell ref="J13:J14"/>
    <mergeCell ref="B13:B14"/>
    <mergeCell ref="C13:C14"/>
    <mergeCell ref="D13:D14"/>
    <mergeCell ref="E36:E37"/>
    <mergeCell ref="F36:F37"/>
    <mergeCell ref="G36:G37"/>
    <mergeCell ref="B41:B42"/>
    <mergeCell ref="C41:C42"/>
    <mergeCell ref="D41:D42"/>
    <mergeCell ref="E41:E42"/>
    <mergeCell ref="F41:F42"/>
    <mergeCell ref="G41:G42"/>
    <mergeCell ref="G94:G95"/>
    <mergeCell ref="B98:B99"/>
    <mergeCell ref="C98:C99"/>
    <mergeCell ref="D98:D99"/>
    <mergeCell ref="E98:E99"/>
    <mergeCell ref="F98:F99"/>
    <mergeCell ref="G98:G99"/>
    <mergeCell ref="B62:B63"/>
    <mergeCell ref="C62:C63"/>
    <mergeCell ref="D62:D63"/>
    <mergeCell ref="E62:E63"/>
    <mergeCell ref="F62:F63"/>
    <mergeCell ref="G62:G63"/>
    <mergeCell ref="B66:B67"/>
    <mergeCell ref="C66:C67"/>
    <mergeCell ref="D66:D67"/>
    <mergeCell ref="E66:E67"/>
    <mergeCell ref="F66:F67"/>
    <mergeCell ref="G66:G67"/>
    <mergeCell ref="B71:B72"/>
    <mergeCell ref="C71:C72"/>
    <mergeCell ref="D71:D72"/>
    <mergeCell ref="E71:E72"/>
    <mergeCell ref="F71:F72"/>
    <mergeCell ref="E13:E14"/>
    <mergeCell ref="F13:F14"/>
    <mergeCell ref="B94:B95"/>
    <mergeCell ref="C94:C95"/>
    <mergeCell ref="D94:D95"/>
    <mergeCell ref="E94:E95"/>
    <mergeCell ref="F94:F95"/>
    <mergeCell ref="B55:B56"/>
    <mergeCell ref="C55:C56"/>
    <mergeCell ref="D55:D56"/>
    <mergeCell ref="E55:E56"/>
    <mergeCell ref="F55:F56"/>
    <mergeCell ref="B19:B20"/>
    <mergeCell ref="C19:C20"/>
    <mergeCell ref="D19:D20"/>
    <mergeCell ref="E19:E20"/>
    <mergeCell ref="F19:F20"/>
    <mergeCell ref="B28:B29"/>
    <mergeCell ref="C28:C29"/>
    <mergeCell ref="D28:D29"/>
    <mergeCell ref="E28:E29"/>
    <mergeCell ref="B36:B37"/>
    <mergeCell ref="C36:C37"/>
    <mergeCell ref="D36:D37"/>
    <mergeCell ref="H28:H29"/>
    <mergeCell ref="I28:I29"/>
    <mergeCell ref="J28:J29"/>
    <mergeCell ref="H30:H31"/>
    <mergeCell ref="I30:I31"/>
    <mergeCell ref="J30:J31"/>
    <mergeCell ref="H32:H33"/>
    <mergeCell ref="I32:I33"/>
    <mergeCell ref="J32:J33"/>
    <mergeCell ref="H36:H37"/>
    <mergeCell ref="I36:I37"/>
    <mergeCell ref="J36:J37"/>
    <mergeCell ref="H41:H42"/>
    <mergeCell ref="I41:I42"/>
    <mergeCell ref="J41:J42"/>
    <mergeCell ref="H46:H47"/>
    <mergeCell ref="I46:I47"/>
    <mergeCell ref="J46:J47"/>
    <mergeCell ref="H94:H95"/>
    <mergeCell ref="I94:I95"/>
    <mergeCell ref="J94:J95"/>
    <mergeCell ref="H98:H99"/>
    <mergeCell ref="I98:I99"/>
    <mergeCell ref="J98:J99"/>
    <mergeCell ref="H62:H63"/>
    <mergeCell ref="I62:I63"/>
    <mergeCell ref="J62:J63"/>
    <mergeCell ref="H66:H67"/>
    <mergeCell ref="I66:I67"/>
    <mergeCell ref="J66:J67"/>
    <mergeCell ref="H71:H72"/>
    <mergeCell ref="I71:I72"/>
    <mergeCell ref="J71:J72"/>
    <mergeCell ref="H80:H81"/>
    <mergeCell ref="I80:I81"/>
    <mergeCell ref="J80:J81"/>
    <mergeCell ref="H82:H83"/>
    <mergeCell ref="I82:I83"/>
    <mergeCell ref="J82:J83"/>
    <mergeCell ref="H85:H86"/>
    <mergeCell ref="I85:I86"/>
    <mergeCell ref="J85:J86"/>
  </mergeCells>
  <printOptions horizontalCentered="1"/>
  <pageMargins left="0.51181102362204722" right="0.43307086614173229" top="0.47244094488188981" bottom="0.39370078740157483" header="0.31496062992125984" footer="0.31496062992125984"/>
  <pageSetup paperSize="9" fitToWidth="0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tabSelected="1" topLeftCell="B1" workbookViewId="0">
      <selection activeCell="A6" sqref="A6:E6"/>
    </sheetView>
  </sheetViews>
  <sheetFormatPr defaultRowHeight="15"/>
  <cols>
    <col min="1" max="1" width="28.140625" hidden="1" customWidth="1"/>
    <col min="2" max="2" width="18.5703125" customWidth="1"/>
    <col min="3" max="3" width="32.7109375" customWidth="1"/>
    <col min="4" max="4" width="40.28515625" customWidth="1"/>
    <col min="5" max="5" width="21.140625" customWidth="1"/>
    <col min="7" max="7" width="13.28515625" bestFit="1" customWidth="1"/>
  </cols>
  <sheetData>
    <row r="1" spans="1:7" ht="15.75">
      <c r="A1" s="83" t="s">
        <v>34</v>
      </c>
      <c r="B1" s="83"/>
      <c r="C1" s="83"/>
      <c r="D1" s="83"/>
      <c r="E1" s="83"/>
    </row>
    <row r="2" spans="1:7" ht="15.75">
      <c r="A2" s="82" t="s">
        <v>127</v>
      </c>
      <c r="B2" s="82"/>
      <c r="C2" s="82"/>
      <c r="D2" s="82"/>
      <c r="E2" s="82"/>
    </row>
    <row r="3" spans="1:7" ht="15.75">
      <c r="A3" s="82" t="s">
        <v>33</v>
      </c>
      <c r="B3" s="82"/>
      <c r="C3" s="82"/>
      <c r="D3" s="82"/>
      <c r="E3" s="82"/>
    </row>
    <row r="4" spans="1:7" ht="15.75">
      <c r="A4" s="82" t="s">
        <v>29</v>
      </c>
      <c r="B4" s="82"/>
      <c r="C4" s="82"/>
      <c r="D4" s="82"/>
      <c r="E4" s="82"/>
    </row>
    <row r="5" spans="1:7" ht="15.75">
      <c r="A5" s="82" t="s">
        <v>30</v>
      </c>
      <c r="B5" s="82"/>
      <c r="C5" s="82"/>
      <c r="D5" s="82"/>
      <c r="E5" s="82"/>
    </row>
    <row r="6" spans="1:7" ht="15.75">
      <c r="A6" s="82" t="s">
        <v>234</v>
      </c>
      <c r="B6" s="82"/>
      <c r="C6" s="82"/>
      <c r="D6" s="82"/>
      <c r="E6" s="82"/>
      <c r="F6" s="2"/>
    </row>
    <row r="7" spans="1:7" ht="15.75">
      <c r="A7" s="54"/>
      <c r="B7" s="25"/>
      <c r="C7" s="54"/>
      <c r="D7" s="54"/>
      <c r="E7" s="54"/>
    </row>
    <row r="8" spans="1:7" ht="33" customHeight="1">
      <c r="A8" s="84" t="s">
        <v>232</v>
      </c>
      <c r="B8" s="84"/>
      <c r="C8" s="84"/>
      <c r="D8" s="84"/>
      <c r="E8" s="84"/>
    </row>
    <row r="9" spans="1:7" ht="15.75">
      <c r="A9" s="118"/>
      <c r="B9" s="118"/>
      <c r="C9" s="118"/>
      <c r="D9" s="118"/>
      <c r="E9" s="118"/>
    </row>
    <row r="10" spans="1:7" ht="18" customHeight="1">
      <c r="A10" s="31" t="s">
        <v>39</v>
      </c>
      <c r="B10" s="114" t="s">
        <v>37</v>
      </c>
      <c r="C10" s="115"/>
      <c r="D10" s="116" t="s">
        <v>46</v>
      </c>
      <c r="E10" s="116" t="s">
        <v>38</v>
      </c>
    </row>
    <row r="11" spans="1:7" ht="94.5">
      <c r="A11" s="31" t="s">
        <v>40</v>
      </c>
      <c r="B11" s="9" t="s">
        <v>54</v>
      </c>
      <c r="C11" s="9" t="s">
        <v>47</v>
      </c>
      <c r="D11" s="117"/>
      <c r="E11" s="117"/>
    </row>
    <row r="12" spans="1:7" ht="18.75" customHeight="1">
      <c r="A12" s="31" t="s">
        <v>41</v>
      </c>
      <c r="B12" s="17">
        <v>1</v>
      </c>
      <c r="C12" s="17">
        <v>2</v>
      </c>
      <c r="D12" s="17">
        <v>3</v>
      </c>
      <c r="E12" s="17">
        <v>4</v>
      </c>
    </row>
    <row r="13" spans="1:7" ht="63.75" customHeight="1">
      <c r="A13" s="31" t="s">
        <v>42</v>
      </c>
      <c r="B13" s="18">
        <v>914</v>
      </c>
      <c r="C13" s="19"/>
      <c r="D13" s="20" t="s">
        <v>36</v>
      </c>
      <c r="E13" s="19"/>
    </row>
    <row r="14" spans="1:7" ht="32.25" customHeight="1">
      <c r="A14" s="31" t="s">
        <v>43</v>
      </c>
      <c r="B14" s="21">
        <v>914</v>
      </c>
      <c r="C14" s="18" t="s">
        <v>48</v>
      </c>
      <c r="D14" s="20" t="s">
        <v>49</v>
      </c>
      <c r="E14" s="22">
        <f>E15-E16</f>
        <v>-175617.20999999903</v>
      </c>
    </row>
    <row r="15" spans="1:7" ht="30.75" customHeight="1">
      <c r="A15" s="31" t="s">
        <v>44</v>
      </c>
      <c r="B15" s="21">
        <v>914</v>
      </c>
      <c r="C15" s="21" t="s">
        <v>50</v>
      </c>
      <c r="D15" s="23" t="s">
        <v>51</v>
      </c>
      <c r="E15" s="24">
        <f>Доходы!C55</f>
        <v>12111098.950000001</v>
      </c>
      <c r="G15" s="3"/>
    </row>
    <row r="16" spans="1:7" ht="33.75" customHeight="1">
      <c r="A16" s="31" t="s">
        <v>45</v>
      </c>
      <c r="B16" s="21">
        <v>914</v>
      </c>
      <c r="C16" s="21" t="s">
        <v>52</v>
      </c>
      <c r="D16" s="23" t="s">
        <v>53</v>
      </c>
      <c r="E16" s="24">
        <f>'Расходы вед'!H100</f>
        <v>12286716.16</v>
      </c>
      <c r="G16" s="3"/>
    </row>
  </sheetData>
  <mergeCells count="11">
    <mergeCell ref="B10:C10"/>
    <mergeCell ref="D10:D11"/>
    <mergeCell ref="E10:E11"/>
    <mergeCell ref="A1:E1"/>
    <mergeCell ref="A2:E2"/>
    <mergeCell ref="A3:E3"/>
    <mergeCell ref="A4:E4"/>
    <mergeCell ref="A6:E6"/>
    <mergeCell ref="A8:E8"/>
    <mergeCell ref="A5:E5"/>
    <mergeCell ref="A9:E9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вед</vt:lpstr>
      <vt:lpstr>Источники</vt:lpstr>
      <vt:lpstr>Доходы!Область_печати</vt:lpstr>
      <vt:lpstr>Источники!Область_печати</vt:lpstr>
      <vt:lpstr>'Расходы вед'!Область_печати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2021-04-27T08:29:30Z</cp:lastPrinted>
  <dcterms:created xsi:type="dcterms:W3CDTF">2016-06-27T10:52:24Z</dcterms:created>
  <dcterms:modified xsi:type="dcterms:W3CDTF">2021-04-27T08:31:01Z</dcterms:modified>
</cp:coreProperties>
</file>