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895" yWindow="15" windowWidth="13920" windowHeight="12765" firstSheet="1" activeTab="9"/>
  </bookViews>
  <sheets>
    <sheet name="Приложение 1" sheetId="2" r:id="rId1"/>
    <sheet name="Приложение 2" sheetId="1" r:id="rId2"/>
    <sheet name="Приложение 3" sheetId="16" r:id="rId3"/>
    <sheet name="Приложение 4" sheetId="9" r:id="rId4"/>
    <sheet name="Приложение 5" sheetId="17" r:id="rId5"/>
    <sheet name="Приложение 6 " sheetId="24" r:id="rId6"/>
    <sheet name="Приложение 7" sheetId="23" r:id="rId7"/>
    <sheet name="Приложение 8" sheetId="22" r:id="rId8"/>
    <sheet name="Приложение 9" sheetId="19" r:id="rId9"/>
    <sheet name="Приложение 10" sheetId="13" r:id="rId10"/>
  </sheets>
  <definedNames>
    <definedName name="_xlnm.Print_Area" localSheetId="1">'Приложение 2'!$A$1:$E$58</definedName>
    <definedName name="_xlnm.Print_Area" localSheetId="2">'Приложение 3'!$A$1:$E$21</definedName>
  </definedNames>
  <calcPr calcId="124519"/>
</workbook>
</file>

<file path=xl/calcChain.xml><?xml version="1.0" encoding="utf-8"?>
<calcChain xmlns="http://schemas.openxmlformats.org/spreadsheetml/2006/main">
  <c r="I57" i="1"/>
  <c r="E32" i="9"/>
  <c r="G29" i="24"/>
  <c r="G69" i="17"/>
  <c r="C14" i="1"/>
  <c r="C13" s="1"/>
  <c r="G61" i="17" l="1"/>
  <c r="G50" s="1"/>
  <c r="D105" i="9" l="1"/>
  <c r="D103"/>
  <c r="G64" i="17"/>
  <c r="C29" i="23" s="1"/>
  <c r="E38"/>
  <c r="D38"/>
  <c r="E37"/>
  <c r="D37"/>
  <c r="E36"/>
  <c r="D36"/>
  <c r="E35"/>
  <c r="D35"/>
  <c r="E32"/>
  <c r="D32"/>
  <c r="E31"/>
  <c r="D31"/>
  <c r="E29"/>
  <c r="D29"/>
  <c r="E24"/>
  <c r="E22"/>
  <c r="D22"/>
  <c r="E19"/>
  <c r="D19"/>
  <c r="E16"/>
  <c r="D16"/>
  <c r="C19"/>
  <c r="D18"/>
  <c r="E18"/>
  <c r="D13" i="22"/>
  <c r="C13"/>
  <c r="F76" i="9"/>
  <c r="E76"/>
  <c r="F74"/>
  <c r="E74"/>
  <c r="F67"/>
  <c r="E67"/>
  <c r="F60"/>
  <c r="E60"/>
  <c r="F58"/>
  <c r="E58"/>
  <c r="F56"/>
  <c r="E56"/>
  <c r="F53"/>
  <c r="E53"/>
  <c r="F48"/>
  <c r="E48"/>
  <c r="F45"/>
  <c r="E45"/>
  <c r="F40"/>
  <c r="E40"/>
  <c r="F36"/>
  <c r="E36"/>
  <c r="F29"/>
  <c r="E29"/>
  <c r="F27"/>
  <c r="E27"/>
  <c r="F25"/>
  <c r="E25"/>
  <c r="F22"/>
  <c r="E22"/>
  <c r="F20"/>
  <c r="E20"/>
  <c r="F18"/>
  <c r="E18"/>
  <c r="F15"/>
  <c r="E15"/>
  <c r="F104"/>
  <c r="E104"/>
  <c r="F100"/>
  <c r="E100"/>
  <c r="F97"/>
  <c r="E97"/>
  <c r="F95"/>
  <c r="E95"/>
  <c r="F93"/>
  <c r="E93"/>
  <c r="F91"/>
  <c r="E91"/>
  <c r="F86"/>
  <c r="E86"/>
  <c r="H89" i="24"/>
  <c r="H88" s="1"/>
  <c r="G89"/>
  <c r="G88" s="1"/>
  <c r="H83"/>
  <c r="G83"/>
  <c r="H76"/>
  <c r="G76"/>
  <c r="H71"/>
  <c r="H70" s="1"/>
  <c r="G71"/>
  <c r="G70" s="1"/>
  <c r="H66"/>
  <c r="G66"/>
  <c r="H65"/>
  <c r="G65"/>
  <c r="H58"/>
  <c r="E30" i="23" s="1"/>
  <c r="G58" i="24"/>
  <c r="D30" i="23" s="1"/>
  <c r="H55" i="24"/>
  <c r="G55"/>
  <c r="H48"/>
  <c r="E26" i="23" s="1"/>
  <c r="G48" i="24"/>
  <c r="D26" i="23" s="1"/>
  <c r="H45" i="24"/>
  <c r="G45"/>
  <c r="D24" i="23" s="1"/>
  <c r="H44" i="24"/>
  <c r="E23" i="23" s="1"/>
  <c r="G44" i="24"/>
  <c r="D23" i="23" s="1"/>
  <c r="H41" i="24"/>
  <c r="G41"/>
  <c r="H40"/>
  <c r="E21" i="23" s="1"/>
  <c r="G40" i="24"/>
  <c r="D21" i="23" s="1"/>
  <c r="H33" i="24"/>
  <c r="E20" i="23" s="1"/>
  <c r="G33" i="24"/>
  <c r="D20" i="23" s="1"/>
  <c r="H31" i="24"/>
  <c r="G31"/>
  <c r="H27"/>
  <c r="G27"/>
  <c r="G24"/>
  <c r="H17"/>
  <c r="G17"/>
  <c r="D17" i="23" s="1"/>
  <c r="H14" i="24"/>
  <c r="G14"/>
  <c r="D45" i="1"/>
  <c r="D44" s="1"/>
  <c r="E45"/>
  <c r="E44" s="1"/>
  <c r="C45"/>
  <c r="C44" s="1"/>
  <c r="D42"/>
  <c r="D41" s="1"/>
  <c r="E42"/>
  <c r="E41" s="1"/>
  <c r="C42"/>
  <c r="C41" s="1"/>
  <c r="G54" i="24" l="1"/>
  <c r="D28" i="23" s="1"/>
  <c r="E25"/>
  <c r="D25"/>
  <c r="H75" i="24"/>
  <c r="E34" i="23" s="1"/>
  <c r="H54" i="24"/>
  <c r="E28" i="23" s="1"/>
  <c r="G75" i="24"/>
  <c r="H13"/>
  <c r="E17" i="23"/>
  <c r="E15" s="1"/>
  <c r="G13" i="24"/>
  <c r="G12" s="1"/>
  <c r="D15" i="23"/>
  <c r="H12" i="24" l="1"/>
  <c r="H74"/>
  <c r="G74"/>
  <c r="D34" i="23"/>
  <c r="E33" l="1"/>
  <c r="E39" s="1"/>
  <c r="H69" i="24"/>
  <c r="H92" s="1"/>
  <c r="D33" i="23"/>
  <c r="D39" s="1"/>
  <c r="G69" i="24"/>
  <c r="G92" s="1"/>
  <c r="C26" i="23"/>
  <c r="D83" i="9" l="1"/>
  <c r="D82" s="1"/>
  <c r="D81" s="1"/>
  <c r="G88" i="17" l="1"/>
  <c r="G30" l="1"/>
  <c r="D31" i="9"/>
  <c r="D34" i="1" l="1"/>
  <c r="E34"/>
  <c r="C34"/>
  <c r="D14"/>
  <c r="E14"/>
  <c r="D42" i="9" l="1"/>
  <c r="D40"/>
  <c r="D39" s="1"/>
  <c r="D29"/>
  <c r="D27"/>
  <c r="D25"/>
  <c r="D18"/>
  <c r="D20"/>
  <c r="G45" i="17"/>
  <c r="C24" i="23" s="1"/>
  <c r="D104" i="9"/>
  <c r="C30" i="23"/>
  <c r="D24" i="9" l="1"/>
  <c r="D80"/>
  <c r="D79" s="1"/>
  <c r="D78" s="1"/>
  <c r="D40" i="1"/>
  <c r="E40"/>
  <c r="C40"/>
  <c r="D19"/>
  <c r="D18" s="1"/>
  <c r="E19"/>
  <c r="E18" s="1"/>
  <c r="C19"/>
  <c r="C18" l="1"/>
  <c r="F31" i="9"/>
  <c r="F47"/>
  <c r="F44"/>
  <c r="F35"/>
  <c r="D64"/>
  <c r="D100"/>
  <c r="F85" l="1"/>
  <c r="F84" s="1"/>
  <c r="F69"/>
  <c r="F55"/>
  <c r="F43"/>
  <c r="D98" l="1"/>
  <c r="D97"/>
  <c r="D91"/>
  <c r="D88"/>
  <c r="D86"/>
  <c r="D48"/>
  <c r="D47" s="1"/>
  <c r="D45"/>
  <c r="D44" s="1"/>
  <c r="D43" l="1"/>
  <c r="D15"/>
  <c r="D22"/>
  <c r="G57" i="17"/>
  <c r="G49" s="1"/>
  <c r="C25" i="23" s="1"/>
  <c r="D14" i="9" l="1"/>
  <c r="G27" i="17"/>
  <c r="E36" i="1"/>
  <c r="E33" s="1"/>
  <c r="E32" s="1"/>
  <c r="D36"/>
  <c r="D33" s="1"/>
  <c r="D32" s="1"/>
  <c r="C36"/>
  <c r="C33" s="1"/>
  <c r="C32" s="1"/>
  <c r="C56"/>
  <c r="C48"/>
  <c r="C47" s="1"/>
  <c r="G13" i="17"/>
  <c r="C16" i="23" s="1"/>
  <c r="G40" i="17"/>
  <c r="C22" i="23" s="1"/>
  <c r="G32" i="17" l="1"/>
  <c r="C20" i="23" s="1"/>
  <c r="E13" i="1" l="1"/>
  <c r="D13"/>
  <c r="D95" i="9" l="1"/>
  <c r="D93"/>
  <c r="G99" i="17"/>
  <c r="D85" i="9" l="1"/>
  <c r="C55" i="1"/>
  <c r="D76" i="9"/>
  <c r="D74"/>
  <c r="D72"/>
  <c r="D56" i="1"/>
  <c r="D55" s="1"/>
  <c r="E56"/>
  <c r="E55" s="1"/>
  <c r="E69" i="9" l="1"/>
  <c r="D70"/>
  <c r="D69" s="1"/>
  <c r="C14" i="22"/>
  <c r="F14" i="9"/>
  <c r="F24"/>
  <c r="F39"/>
  <c r="F38" s="1"/>
  <c r="F52"/>
  <c r="F66"/>
  <c r="E66"/>
  <c r="E52"/>
  <c r="E47"/>
  <c r="E44"/>
  <c r="E39"/>
  <c r="E38" s="1"/>
  <c r="E35"/>
  <c r="E31"/>
  <c r="E14"/>
  <c r="D67"/>
  <c r="D66" s="1"/>
  <c r="D89"/>
  <c r="D62"/>
  <c r="D60"/>
  <c r="D58"/>
  <c r="D56"/>
  <c r="D53"/>
  <c r="D52" s="1"/>
  <c r="D38"/>
  <c r="D36"/>
  <c r="D35" s="1"/>
  <c r="G17" i="17"/>
  <c r="G24"/>
  <c r="G39"/>
  <c r="C21" i="23" s="1"/>
  <c r="G44" i="17"/>
  <c r="C23" i="23" s="1"/>
  <c r="G63" i="17"/>
  <c r="C28" i="23" s="1"/>
  <c r="G78" i="17"/>
  <c r="C17" i="23" l="1"/>
  <c r="C15" s="1"/>
  <c r="G12" i="17"/>
  <c r="G11" s="1"/>
  <c r="G77"/>
  <c r="C36" i="23"/>
  <c r="C35" s="1"/>
  <c r="D55" i="9"/>
  <c r="D51" s="1"/>
  <c r="E85"/>
  <c r="E84" s="1"/>
  <c r="D13"/>
  <c r="F13"/>
  <c r="E43"/>
  <c r="F51"/>
  <c r="E55"/>
  <c r="E51" s="1"/>
  <c r="E24"/>
  <c r="E13" s="1"/>
  <c r="D84"/>
  <c r="D14" i="22"/>
  <c r="B14"/>
  <c r="D53" i="1"/>
  <c r="E53"/>
  <c r="D51"/>
  <c r="E51"/>
  <c r="C51"/>
  <c r="D48"/>
  <c r="D47" s="1"/>
  <c r="E48"/>
  <c r="E47" s="1"/>
  <c r="E22"/>
  <c r="D22"/>
  <c r="C22"/>
  <c r="D30"/>
  <c r="D29" s="1"/>
  <c r="E30"/>
  <c r="E29" s="1"/>
  <c r="C30"/>
  <c r="C29" s="1"/>
  <c r="E25"/>
  <c r="D25"/>
  <c r="C25"/>
  <c r="E27"/>
  <c r="D27"/>
  <c r="C27"/>
  <c r="D12" i="9" l="1"/>
  <c r="F12"/>
  <c r="F106" s="1"/>
  <c r="E18" i="16" s="1"/>
  <c r="D50" i="1"/>
  <c r="D39" s="1"/>
  <c r="D38" s="1"/>
  <c r="E50"/>
  <c r="E39" s="1"/>
  <c r="E38" s="1"/>
  <c r="E12" i="9"/>
  <c r="E106" s="1"/>
  <c r="C50" i="1"/>
  <c r="C39" s="1"/>
  <c r="C38" s="1"/>
  <c r="D24"/>
  <c r="D21" s="1"/>
  <c r="D12" s="1"/>
  <c r="E24"/>
  <c r="E21" s="1"/>
  <c r="E12" s="1"/>
  <c r="C24"/>
  <c r="C21" s="1"/>
  <c r="C12" s="1"/>
  <c r="D18" i="16" l="1"/>
  <c r="D58" i="1"/>
  <c r="C58"/>
  <c r="E58"/>
  <c r="G109" i="17"/>
  <c r="G83"/>
  <c r="G82" l="1"/>
  <c r="C31" i="23" s="1"/>
  <c r="C32"/>
  <c r="G108" i="17"/>
  <c r="C37" i="23" s="1"/>
  <c r="C38"/>
  <c r="D106" i="9"/>
  <c r="G87" i="17"/>
  <c r="G86" l="1"/>
  <c r="C34" i="23"/>
  <c r="C14" i="16"/>
  <c r="D14"/>
  <c r="D17" s="1"/>
  <c r="E14"/>
  <c r="G81" i="17" l="1"/>
  <c r="G112" s="1"/>
  <c r="C33" i="23"/>
  <c r="C39" s="1"/>
  <c r="D16" i="16"/>
  <c r="D15"/>
  <c r="C17"/>
  <c r="C16"/>
  <c r="C15"/>
  <c r="E16"/>
  <c r="E15"/>
  <c r="E17"/>
  <c r="E19"/>
  <c r="E20"/>
  <c r="C18"/>
  <c r="E12"/>
  <c r="E13" s="1"/>
  <c r="E21"/>
  <c r="C20" l="1"/>
  <c r="C12"/>
  <c r="C13" s="1"/>
  <c r="D20"/>
  <c r="D12"/>
  <c r="D13" s="1"/>
  <c r="D21"/>
  <c r="D19"/>
  <c r="C19"/>
  <c r="C21"/>
</calcChain>
</file>

<file path=xl/sharedStrings.xml><?xml version="1.0" encoding="utf-8"?>
<sst xmlns="http://schemas.openxmlformats.org/spreadsheetml/2006/main" count="950" uniqueCount="389">
  <si>
    <t>Код</t>
  </si>
  <si>
    <t>Наименование доходов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</si>
  <si>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</si>
  <si>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</si>
  <si>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</si>
  <si>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</si>
  <si>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182 1 01 02010 01 0000 110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</si>
  <si>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</si>
  <si>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</si>
  <si>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</si>
  <si>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</si>
  <si>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182 1 06 06033 10 0000 110</t>
  </si>
  <si>
    <t>182 1 06 06043 10 0000 110</t>
  </si>
  <si>
    <t>000 1 08 00000 00 0000 000</t>
  </si>
  <si>
    <t>ГОСУДАРСТВЕННАЯ ПОШЛИНА</t>
  </si>
  <si>
    <t>000 1 11 00000 00 0000 000</t>
  </si>
  <si>
    <t>914 1 11 05035 10 0000 120</t>
  </si>
  <si>
    <t>000 2 00 00000 00 0000 000</t>
  </si>
  <si>
    <t>БЕЗВОЗМЕЗДНЫЕ ПОСТУПЛЕНИЯ</t>
  </si>
  <si>
    <t>000 2 02 00000 00 0000 000</t>
  </si>
  <si>
    <t>ВСЕГО:</t>
  </si>
  <si>
    <t>Лежневского муниципального района</t>
  </si>
  <si>
    <t>Ивановской области</t>
  </si>
  <si>
    <t>Наименование дохода</t>
  </si>
  <si>
    <t>Нормативы распределения</t>
  </si>
  <si>
    <t>Прочие неналоговые доходы бюджетов сельских поселений</t>
  </si>
  <si>
    <t>Невыясненные поступления, зачисляемые в бюджеты сельских поселений</t>
  </si>
  <si>
    <t>Единый сельскохозяйственный налог</t>
  </si>
  <si>
    <t>(в процентах)</t>
  </si>
  <si>
    <t>Сабиновского  сельского поселения</t>
  </si>
  <si>
    <t>Наименование</t>
  </si>
  <si>
    <t>Администрация Сабиновского сельского поселения Лежневского муниципального района Ивановской области</t>
  </si>
  <si>
    <t>Код классификации источников финансирования дефицитов бюджетов</t>
  </si>
  <si>
    <t>Наименование кода классификации источников финансирования дефицитов бюджетов</t>
  </si>
  <si>
    <t>Сумма (руб.)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</si>
  <si>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</si>
  <si>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</si>
  <si>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</si>
  <si>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</si>
  <si>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</si>
  <si>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</si>
  <si>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</si>
  <si>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</si>
  <si>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</si>
  <si>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</si>
  <si>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013 01 05 02 01 10 0000 510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</si>
  <si>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</si>
  <si>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</si>
  <si>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</si>
  <si>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</si>
  <si>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</si>
  <si>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</si>
  <si>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</si>
  <si>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013 01 05 02 01 10 0000 610</t>
  </si>
  <si>
    <t>Уменьшение прочих остатков денежных средств бюджетов сельских поселений</t>
  </si>
  <si>
    <t>Целевая        статья</t>
  </si>
  <si>
    <t>Вид расходов</t>
  </si>
  <si>
    <t>Функционирование высшего должностного лица субъекта Российской Федерации и муниципального образования</t>
  </si>
  <si>
    <t>Обеспечение функций высшего должностного лица Сабиновского сельского поселения</t>
  </si>
  <si>
    <t>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</si>
  <si>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Сабиновского сельского поселения</t>
  </si>
  <si>
    <t>(Закупка товаров, работ и услуг государственных (муниципальных) нужд)</t>
  </si>
  <si>
    <t>(Иные бюджетные ассигнования)</t>
  </si>
  <si>
    <t>Другие общегосударственные вопросы</t>
  </si>
  <si>
    <t>Мобилизационная и вневойсковая подготовка</t>
  </si>
  <si>
    <t>Обеспечение пожарной безопасности</t>
  </si>
  <si>
    <t>Обеспечение мероприятий в сфере национальной безопасности и правоохранительной деятельности</t>
  </si>
  <si>
    <t>Благоустройство</t>
  </si>
  <si>
    <t xml:space="preserve">Выполнение работ по организации освещения населенных пунктов Сабиновского сельского поселения </t>
  </si>
  <si>
    <t>Пенсионное обеспечение</t>
  </si>
  <si>
    <t xml:space="preserve">Доплата к пенсиям муниципальных служащих администрации Сабиновского сельского поселения </t>
  </si>
  <si>
    <t>(Социальное обеспечение и иные выплаты населению)</t>
  </si>
  <si>
    <t>Муниципальное  казённое учреждение «Сабиновское социально-культурное объединение»</t>
  </si>
  <si>
    <t>Культура</t>
  </si>
  <si>
    <t xml:space="preserve">Дворцы и дома культуры, другие учреждения культуры  </t>
  </si>
  <si>
    <t>Обеспечение мероприятий в сфере культуры, организация культурного досуга</t>
  </si>
  <si>
    <r>
      <t xml:space="preserve">                     Всего расходов</t>
    </r>
    <r>
      <rPr>
        <sz val="12"/>
        <color indexed="8"/>
        <rFont val="Times New Roman"/>
        <family val="1"/>
        <charset val="204"/>
      </rPr>
      <t>:</t>
    </r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</si>
  <si>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</si>
  <si>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Раздел</t>
  </si>
  <si>
    <t>Код глав-ного распо-ряди-теля</t>
  </si>
  <si>
    <t>01</t>
  </si>
  <si>
    <t>00</t>
  </si>
  <si>
    <t>02</t>
  </si>
  <si>
    <t>04</t>
  </si>
  <si>
    <t>05</t>
  </si>
  <si>
    <t>03</t>
  </si>
  <si>
    <t>07</t>
  </si>
  <si>
    <t>08</t>
  </si>
  <si>
    <t>Вид долгового обязательства</t>
  </si>
  <si>
    <t>Сумма  (тыс. руб.)</t>
  </si>
  <si>
    <t>Муниципальные займы сельского поселения, осуществляемые путем выпуска ценных бумаг</t>
  </si>
  <si>
    <t>Привлечение</t>
  </si>
  <si>
    <t>Погашение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</si>
  <si>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</si>
  <si>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</si>
  <si>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Общий объём заимствований, направляемых на покрытие дефицита бюджета</t>
  </si>
  <si>
    <t>Общий объём заимствований, направленных на погашение долга</t>
  </si>
  <si>
    <t>Цель гарантирования</t>
  </si>
  <si>
    <t xml:space="preserve">очередной финансовый  год </t>
  </si>
  <si>
    <t>Х</t>
  </si>
  <si>
    <t xml:space="preserve">Иные условия  предоставления муниципальных гарантий   </t>
  </si>
  <si>
    <t>Проверка финансового состояния принципала</t>
  </si>
  <si>
    <t>Наличие права регрессного требования</t>
  </si>
  <si>
    <t>Сумма гарантирования (тыс.руб.)</t>
  </si>
  <si>
    <t>Наименование принципала</t>
  </si>
  <si>
    <t>№ п/п</t>
  </si>
  <si>
    <t>Членские взносы в Совет муниципальных образований Ивановской области</t>
  </si>
  <si>
    <t>Содержание и обслуживание имущества казны Сабиновского сельского поселения</t>
  </si>
  <si>
    <t xml:space="preserve"> (Межбюджетные трансферты)</t>
  </si>
  <si>
    <t>06</t>
  </si>
  <si>
    <t>Под раз дел</t>
  </si>
  <si>
    <t>Обеспечение мероприятий по благоустройству Сабиновского сельского поселения</t>
  </si>
  <si>
    <t>Обеспечение мероприятий в области молодёжной политики</t>
  </si>
  <si>
    <t>Обеспечение мероприятий в физической культуры и спорта</t>
  </si>
  <si>
    <t>Обеспечение иных расходов на выполнение функций по общегосударственным вопросам</t>
  </si>
  <si>
    <t>-</t>
  </si>
  <si>
    <t>Дотации бюджетам сельских поселений на поддержку мер по обеспечению сбалансированности бюджетов</t>
  </si>
  <si>
    <t>Прочие субсидии бюджетам сельских поселений</t>
  </si>
  <si>
    <t>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</si>
  <si>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Расходы, связанные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</si>
  <si>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Подпрограмма "Безопасность поселения"</t>
  </si>
  <si>
    <t>Подпрограмма "Культура, молодёжная политика и спорт"</t>
  </si>
  <si>
    <t>0110102000</t>
  </si>
  <si>
    <t>0110104000</t>
  </si>
  <si>
    <t>0120127000</t>
  </si>
  <si>
    <t>0130122300</t>
  </si>
  <si>
    <t>0130222400</t>
  </si>
  <si>
    <t>0140100250</t>
  </si>
  <si>
    <t>0110497030</t>
  </si>
  <si>
    <t>0110229630</t>
  </si>
  <si>
    <t>0110222200</t>
  </si>
  <si>
    <t>0110229640</t>
  </si>
  <si>
    <t>0110570020</t>
  </si>
  <si>
    <t>0140200260</t>
  </si>
  <si>
    <t>0140280340</t>
  </si>
  <si>
    <t>01402S0340</t>
  </si>
  <si>
    <t>0140300280</t>
  </si>
  <si>
    <t xml:space="preserve">Нормативы  отчислений  доходов </t>
  </si>
  <si>
    <t>182 1 05 03010 01 0000 110</t>
  </si>
  <si>
    <t>000 1 01 00000 00 0000 000</t>
  </si>
  <si>
    <t>НАЛОГИ НА ПРИБЫЛЬ, ДОХОДЫ</t>
  </si>
  <si>
    <t>000 1 06 00000 00 0000 000</t>
  </si>
  <si>
    <t>000 1 06 01000 00 0000 110</t>
  </si>
  <si>
    <t>000 1 06 06000 00 0000 110</t>
  </si>
  <si>
    <t>000 1 08 04000 01 0000 110</t>
  </si>
  <si>
    <t>Земельный налог с организаций</t>
  </si>
  <si>
    <t>000 1 06 06040 00 0000 110</t>
  </si>
  <si>
    <t>000 1 06 06030 00 0000 110</t>
  </si>
  <si>
    <t>Земельный налог с физических лиц</t>
  </si>
  <si>
    <t>000 1 11 05030 00 0000 120</t>
  </si>
  <si>
    <t>000 1 11 05000 00 0000 120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</si>
  <si>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</si>
  <si>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</si>
  <si>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</si>
  <si>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Прочие субсидии</t>
  </si>
  <si>
    <t>Субвенции бюджетам бюджетной системы Российской Федерации</t>
  </si>
  <si>
    <t>Основное мероприятие «Осуществление других общегосударственных вопросов»</t>
  </si>
  <si>
    <t>Подпрограмма «Муниципальное управление»</t>
  </si>
  <si>
    <t>Основное мероприятие «Обеспечение деятельности органов местного самоуправления»</t>
  </si>
  <si>
    <t>0110000000</t>
  </si>
  <si>
    <t>0110100000</t>
  </si>
  <si>
    <t>0110400000</t>
  </si>
  <si>
    <t>0110200000</t>
  </si>
  <si>
    <t>Непрограммные направления деятельности администрации Сабиновского сельского поселения</t>
  </si>
  <si>
    <t>4100000000</t>
  </si>
  <si>
    <t>Иные непрограммные направления деятельности администрации Сабиновского сельского поселения</t>
  </si>
  <si>
    <t>4190000000</t>
  </si>
  <si>
    <t>4190051180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</si>
  <si>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</si>
  <si>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4190051200</t>
  </si>
  <si>
    <t>Основное мероприятие «Меры социальной помощи и поддержки отдельных категорий населения Сабиновского сельского поселения»</t>
  </si>
  <si>
    <t>0110500000</t>
  </si>
  <si>
    <t>Основное мероприятие «Обеспечение пожарной безопасности»</t>
  </si>
  <si>
    <t>0120000000</t>
  </si>
  <si>
    <t>0120100000</t>
  </si>
  <si>
    <t>Подпрограмма «Благоустройство территории»</t>
  </si>
  <si>
    <t>0130000000</t>
  </si>
  <si>
    <t>Основное мероприятие «Организация освещения населённых пунктов»</t>
  </si>
  <si>
    <t>0130100000</t>
  </si>
  <si>
    <t>Основное мероприятие «Благоустройство населённых пунктов Сабиновского сельского поселения»</t>
  </si>
  <si>
    <t>0130200000</t>
  </si>
  <si>
    <t>0140000000</t>
  </si>
  <si>
    <t>Основное мероприятие «Обеспечение мероприятий в области молодёжной политики»</t>
  </si>
  <si>
    <t>0140100000</t>
  </si>
  <si>
    <t>Основное мероприятие «Обеспечение мероприятий в сфере культуры, организация культурного досуга»</t>
  </si>
  <si>
    <t>0140200000</t>
  </si>
  <si>
    <t>Основное мероприятие «Обеспечение мероприятий в области физической культуры и спорта»</t>
  </si>
  <si>
    <t>0140300000</t>
  </si>
  <si>
    <t>Основное мероприятие «Осуществление переданных полномочий по библиотечному обслуживанию»</t>
  </si>
  <si>
    <t>0140400000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</si>
  <si>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</si>
  <si>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0140496021</t>
  </si>
  <si>
    <t>Библиотеки</t>
  </si>
  <si>
    <t>10</t>
  </si>
  <si>
    <t>Итого:</t>
  </si>
  <si>
    <t>ОБРАЗОВАНИЕ</t>
  </si>
  <si>
    <t>СОЦИАЛЬНАЯ ПОЛИТИКА</t>
  </si>
  <si>
    <t>КУЛЬТУРА, КИНЕМАТОГРАФИЯ</t>
  </si>
  <si>
    <t>ФИЗИЧЕСКАЯ КУЛЬТУРА И СПОРТ</t>
  </si>
  <si>
    <t>11</t>
  </si>
  <si>
    <t>ЖИЛИЩНО-КОММУНАЛЬНОЕ ХОЗЯЙСТВО</t>
  </si>
  <si>
    <t>НАЦИОНАЛЬНАЯ БЕЗОПАСНОСТЬ И ПРАВООХРАНИТЕЛЬНАЯ ДЕЯТЕЛЬНОСТЬ</t>
  </si>
  <si>
    <t>НАЦИОНАЛЬНАЯ ОБОРОНА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</si>
  <si>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</si>
  <si>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</si>
  <si>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ОБЩЕГОСУДАРСТВЕННЫЕ ВОПРОСЫ</t>
  </si>
  <si>
    <t>По осуществлению контроля за исполнением бюджета Сабиновского сельского поселения</t>
  </si>
  <si>
    <t>Иные межбюджетные трансферты</t>
  </si>
  <si>
    <t>Софинансирование расходов связанных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</t>
  </si>
  <si>
    <t>0140480340</t>
  </si>
  <si>
    <t>Расходы, связанные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</t>
  </si>
  <si>
    <t>01404S0340</t>
  </si>
  <si>
    <t>4190096055</t>
  </si>
  <si>
    <t>Организация в границах поселения водоснабжения населения</t>
  </si>
  <si>
    <t>Коммунальное хозяйство</t>
  </si>
  <si>
    <t>НАЦИОНАЛЬНАЯ ЭКОНОМИКА</t>
  </si>
  <si>
    <t>Дорожное хозяйство (дорожные фонды)</t>
  </si>
  <si>
    <t>09</t>
  </si>
  <si>
    <t>4190096011</t>
  </si>
  <si>
    <t>4190096012</t>
  </si>
  <si>
    <t>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</si>
  <si>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>Осуществление дорожной деятельности в отношении автомобильных дорог местного значения в границах населенных пунктов</t>
  </si>
  <si>
    <t>0100000000</t>
  </si>
  <si>
    <t>182 1 01 02030 01 0000 110</t>
  </si>
  <si>
    <t>914 2 02 15001 10 0000 150</t>
  </si>
  <si>
    <t>914 2 02 35118 10 0000 150</t>
  </si>
  <si>
    <t>914 2 02 35120 10 0000 150</t>
  </si>
  <si>
    <t>914 2 02 40014 10 0000 150</t>
  </si>
  <si>
    <t>000 2 02 10000 00 0000 150</t>
  </si>
  <si>
    <t>000 2 02 15001 00 0000 150</t>
  </si>
  <si>
    <t>000 2 02 15002 00 0000 150</t>
  </si>
  <si>
    <t>914 2 02 15002 10 0000 150</t>
  </si>
  <si>
    <t>000 2 02 20000 00 0000 150</t>
  </si>
  <si>
    <t>000 2 02 29999 00 0000 150</t>
  </si>
  <si>
    <t>914 2 02 29999 10 0000 150</t>
  </si>
  <si>
    <t>000 2 02 30000 00 0000 150</t>
  </si>
  <si>
    <t>000 2 02 35118 00 0000 150</t>
  </si>
  <si>
    <t>000 2 02 35120 00 0000 150</t>
  </si>
  <si>
    <t>000 2 02 40000 00 0000 150</t>
  </si>
  <si>
    <t>000 2 02 40014 00 0000 150</t>
  </si>
  <si>
    <t>Другие вопросы  в области национальной экономики</t>
  </si>
  <si>
    <t>12</t>
  </si>
  <si>
    <t>Обеспечение мероприятий по землеустройству и землепользованию</t>
  </si>
  <si>
    <t>Расходы на содержание мест захоронения</t>
  </si>
  <si>
    <t>4190096060</t>
  </si>
  <si>
    <t>4190096057</t>
  </si>
  <si>
    <t>Обеспечение функций высшего должностного лица Сабиновского сельского поселения                                        (Иные бюджетные ассигнования)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</si>
  <si>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</si>
  <si>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</si>
  <si>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
</t>
  </si>
  <si>
    <t xml:space="preserve">Земельный налог с организаций, обладающих земельным участком, расположенным в границах сельских поселений
</t>
  </si>
  <si>
    <t xml:space="preserve">Земельный налог с физических лиц, обладающих земельным участком, расположенным в границах сельских поселений
</t>
  </si>
  <si>
    <t xml:space="preserve"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
</t>
  </si>
  <si>
    <t xml:space="preserve">Дотации бюджетам сельских поселений на выравнивание бюджетной обеспеченности
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</si>
  <si>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
</t>
  </si>
  <si>
    <t xml:space="preserve"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</si>
  <si>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
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</si>
  <si>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
</t>
  </si>
  <si>
    <t xml:space="preserve">ДОХОДЫ ОТ ИСПОЛЬЗОВАНИЯ ИМУЩЕСТВА, НАХОДЯЩЕГОСЯ В ГОСУДАРСТВЕННОЙ И МУНИЦИПАЛЬНОЙ СОБСТВЕННОСТИ
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</si>
  <si>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</si>
  <si>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Дотации бюджетам бюджетной системы Российской Федерации
</t>
  </si>
  <si>
    <t xml:space="preserve">Дотации бюджетам на поддержку мер по обеспечению сбалансированности бюджетов
</t>
  </si>
  <si>
    <t xml:space="preserve">Дотации бюджетам сельских поселений на поддержку мер по обеспечению сбалансированности бюджетов
</t>
  </si>
  <si>
    <t xml:space="preserve">Субсидии бюджетам бюджетной системы Российской Федерации (межбюджетные субсидии)
</t>
  </si>
  <si>
    <t xml:space="preserve">Субвенции бюджетам на осуществление первичного воинского учета на территориях, где отсутствуют военные комиссариаты
</t>
  </si>
  <si>
    <t xml:space="preserve"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
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</si>
  <si>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</si>
  <si>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
</t>
  </si>
  <si>
    <t xml:space="preserve">( Закупка товаров, работ и услуг для обеспечения государственных (муниципальных) нужд)
</t>
  </si>
  <si>
    <t>( Закупка товаров, работ и услуг для обеспечения государственных (муниципальных) нужд)</t>
  </si>
  <si>
    <t xml:space="preserve">Молодежная политика
</t>
  </si>
  <si>
    <t xml:space="preserve">Другие вопросы в области физической культуры и спорта
</t>
  </si>
  <si>
    <t xml:space="preserve">Обеспечение мероприятий в сфере культуры, организация культурного досуга </t>
  </si>
  <si>
    <t xml:space="preserve"> Обеспечение мероприятий в сфере культуры, организация культурного досуга
</t>
  </si>
  <si>
    <t xml:space="preserve"> Расходы на обеспечение деятельности органов исполнительной власти Российской Федерации, субъектов Российской Федерации и органов местного самоуправления, учреждений, осуществляющих руководство и управление в сфере физической культуры и спорта.
</t>
  </si>
  <si>
    <t>Молодежная политика</t>
  </si>
  <si>
    <t xml:space="preserve"> Расходы на оказание услуг (выполнение работ) по организации отдыха детей и молодежи, мероприятий в области молодежной политики, а также расходы организаций, осуществляющих обеспечение деятельности в области молодежной политики, оздоровления и отдыха детей.
</t>
  </si>
  <si>
    <t>Расходы на оказание услуг (выполнение работ) по организации отдыха детей и молодежи, мероприятий в области молодежной политики, а также расходы организаций, осуществляющих обеспечение деятельности в области молодежной политики, оздоровления и отдыха детей.</t>
  </si>
  <si>
    <t>Другие вопросы в области физической культуры и спорта</t>
  </si>
  <si>
    <t>Расходы на обеспечение деятельности органов исполнительной власти Российской Федерации, субъектов Российской Федерации и органов местного самоуправления, учреждений, осуществляющих руководство и управление в сфере физической культуры и спорта.</t>
  </si>
  <si>
    <t xml:space="preserve">КУЛЬТУРА, КИНЕМАТОГРАФИЯ
</t>
  </si>
  <si>
    <t>Передача части полномочий по решению вопросов местного значения поселений в соответствии с заключенными соглашениями по вопросу контроля за исполненим бюджета</t>
  </si>
  <si>
    <t xml:space="preserve">Обеспечение проведения выборов и референдумов
</t>
  </si>
  <si>
    <t xml:space="preserve"> Расходы, связанные с подготовкой и проведением выборов и референдумов в Российской Федерации
</t>
  </si>
  <si>
    <t>4190096014</t>
  </si>
  <si>
    <t>2023 год</t>
  </si>
  <si>
    <t>Осуществление дорожной деятельности в отношении автомобильных дорог местного значения в границах населенных пунктов поселений, в части освещения                    ( Закупка товаров, работ и услуг для обеспечения государственных (муниципальных) нужд)</t>
  </si>
  <si>
    <t>4190096013</t>
  </si>
  <si>
    <t>Осуществление дорожной деятельности в отношении автомобильных дорог местного значения в границах населенных пунктов поселений, в части освещения                                     ( Закупка товаров, работ и услуг для обеспечения государственных (муниципальных) нужд)</t>
  </si>
  <si>
    <t xml:space="preserve"> Осуществление дорожной деятельности в отношении автомобильных дорог местного значения в границах населенных пунктов поселений, в части освещения                    ( Закупка товаров, работ и услуг для обеспечения государственных (муниципальных) нужд)</t>
  </si>
  <si>
    <t>НАЛОГИ НА СОВОКУПНЫЙ ДОХОД</t>
  </si>
  <si>
    <t>000 1 05 00000 00 0000 000</t>
  </si>
  <si>
    <t>000 1 05 03000 01 0000 110</t>
  </si>
  <si>
    <t>к  решению Совета</t>
  </si>
  <si>
    <t>к решению Совета</t>
  </si>
  <si>
    <t>914 1 08 04020 01 1000 110</t>
  </si>
  <si>
    <t>Осуществление дорожной деятельности в отношении автомобильных дорог местного значения в границах населенных пунктов поселений, в части организации уличного освещения                                                                                          ( Закупка товаров, работ и услуг для обеспечения государственных (муниципальных) нужд)</t>
  </si>
  <si>
    <t>0130396015</t>
  </si>
  <si>
    <t>Подпрограмма "Уличное освещение автомобильных дорог"</t>
  </si>
  <si>
    <t>Основное мероприятие «Повышение уровня комфортного проживания граждан на территории Сабиновского сельского поселения»</t>
  </si>
  <si>
    <t>Осуществление дорожной деятельности в отношении автомобильных дорог местного значения в границах населенных пунктов поселений, в части организации уличного освещения                                                                    ( Закупка товаров, работ и услуг для обеспечения государственных (муниципальных) нужд)</t>
  </si>
  <si>
    <t>Организация деятельности по сбору (в том числе раздельному сбору) и транспортированию твердых коммунальных отходов   ( Закупка товаров, работ и услуг для обеспечения государственных (муниципальных) нужд)</t>
  </si>
  <si>
    <t>4190096066</t>
  </si>
  <si>
    <t>Проведение кадастровых работ в отношении неиспользуемых земель из состава земель сельскохозяйственного назначения      ( Закупка товаров, работ и услуг для обеспечения государственных (муниципальных) нужд)</t>
  </si>
  <si>
    <t>01302S7000</t>
  </si>
  <si>
    <t>Резервные фонды</t>
  </si>
  <si>
    <t>Резервный фонд администрации Сабиновского сельского поселения                                                                                                   (Иные бюджетные ассигнования)</t>
  </si>
  <si>
    <t>4190020750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</si>
  <si>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</si>
  <si>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</si>
  <si>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Обеспечение мероприятий в сфере национальной безопасности и правоохранительной деятельности         (Закупка товаров, работ и услуг государственных (муниципальных) нужд)</t>
  </si>
  <si>
    <t>Обеспечение мероприятий в сфере национальной безопасности и правоохранительной деятельности               ( Закупка товаров, работ и услуг для обеспечения государственных (муниципальных) нужд)</t>
  </si>
  <si>
    <t>914 1 11 05025 10 0000 120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</si>
  <si>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</si>
  <si>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2024 год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</si>
  <si>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</si>
  <si>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</si>
  <si>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Осуществление дорожной деятельности в отношении автомобильных дорог местного значения в границах населенных пунктов поселений, в части организации уличного освещения                                                                                              ( Закупка товаров, работ и услуг для обеспечения государственных (муниципальных) нужд)                                                                                    </t>
  </si>
  <si>
    <t>000 2 02 15001 10 0000 150</t>
  </si>
  <si>
    <t>Дотации бюджетам сельских поселений на выравнивание бюджетной обеспеченности</t>
  </si>
  <si>
    <t>000 2 02 15002 10 0000 150</t>
  </si>
  <si>
    <t>Межбюджетные трансферты, предоставляемые из бюджета Сабиновского сельского поселения в бюджет Лежнеского муниципального района на осуществление контроля по исполнению бюджета Сабиновского сельского поселения  (Межбюджетные трансферты)</t>
  </si>
  <si>
    <t>Обеспечение функций администрации Сабиновскогосельского поселения (Иные бюджетные ассигнования)</t>
  </si>
  <si>
    <t>Осуществление первичного воинского учета органами местного самоуправления поселений и городских округов 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</si>
  <si>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органами местного самоуправления поселений и городских округов (Закупка товаров, работ и услуг для обеспечения государственных (муниципальных) нужд)</t>
  </si>
  <si>
    <t>Раздел, подраздел</t>
  </si>
  <si>
    <t>Сумма, руб.</t>
  </si>
  <si>
    <t>0100</t>
  </si>
  <si>
    <t>0102</t>
  </si>
  <si>
    <t>0104</t>
  </si>
  <si>
    <t>0106</t>
  </si>
  <si>
    <t>0111</t>
  </si>
  <si>
    <t>РЕЗЕРВНЫЕ ФОНДЫ</t>
  </si>
  <si>
    <t>0113</t>
  </si>
  <si>
    <t>ДРУГИЕ ОБЩЕГОСУДАРСТВЕННЫЕ ВОПРОСЫ</t>
  </si>
  <si>
    <t>0200</t>
  </si>
  <si>
    <t>0203</t>
  </si>
  <si>
    <t>0300</t>
  </si>
  <si>
    <t>0310</t>
  </si>
  <si>
    <t>0400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</si>
  <si>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</si>
  <si>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</si>
  <si>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</si>
  <si>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</si>
  <si>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</si>
  <si>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>0502</t>
  </si>
  <si>
    <t>0503</t>
  </si>
  <si>
    <t>0700</t>
  </si>
  <si>
    <t>0705</t>
  </si>
  <si>
    <t>0800</t>
  </si>
  <si>
    <t>КУЛЬТУРА КИНЕМАТОГРАФИЯ</t>
  </si>
  <si>
    <t>0801</t>
  </si>
  <si>
    <t xml:space="preserve">Культура            </t>
  </si>
  <si>
    <t>1000</t>
  </si>
  <si>
    <t>1001</t>
  </si>
  <si>
    <t>1100</t>
  </si>
  <si>
    <t>1105</t>
  </si>
  <si>
    <t>Приложение 2</t>
  </si>
  <si>
    <t>Приложение 1</t>
  </si>
  <si>
    <t>Приложение 3</t>
  </si>
  <si>
    <t>Приложение 4</t>
  </si>
  <si>
    <t>Приложение 5</t>
  </si>
  <si>
    <t>Приложение 6</t>
  </si>
  <si>
    <t>Приложение 7</t>
  </si>
  <si>
    <t>Приложение 8</t>
  </si>
  <si>
    <t>Приложение 9</t>
  </si>
  <si>
    <t>Приложение 10</t>
  </si>
  <si>
    <t>4190096068</t>
  </si>
  <si>
    <t>Организация электро-, тепло-, газо- и водоснабжения населения, водоотведения в границах поселений                        ( Закупка товаров, работ и услуг для обеспечения государственных (муниципальных) нужд)</t>
  </si>
  <si>
    <t>Осуществление первичного воинского учета органами местного самоуправления поселений и городских округов</t>
  </si>
  <si>
    <t>Прочие доходы от компенсации затрат бюджетов сельских поселений</t>
  </si>
  <si>
    <t>Обеспечение мероприятий по землеустройству и землепользованию                                                                                            ( Закупка товаров, работ и услуг для обеспечения государственных (муниципальных) нужд)</t>
  </si>
  <si>
    <t>в бюджет Сабиновского сельского поселения на 2023 год и на плановый период</t>
  </si>
  <si>
    <t>2024 и 2025 годов.</t>
  </si>
  <si>
    <t>Доходы  бюджета Сабиновского сельского поселения по кодам классификации доходов бюджетов на 2023год и на плановый период 2024 и 2025 годов</t>
  </si>
  <si>
    <t>2025 год</t>
  </si>
  <si>
    <t>Источники внутреннего финансирования дефицита
бюджета  Сабиновского сельского поселения на 2023 год и плановый период 2024 и 2025 годов</t>
  </si>
  <si>
    <t>Объем бюджетных ассигнований на финансовое обеспечение реализации муниципальных программ Сабиновского сельского поселения на 2023 год и плановый период 2024 и 2025 годов</t>
  </si>
  <si>
    <t>Ведомственная структура расходов бюджета Сабиновского сельского поселения на 2023 год</t>
  </si>
  <si>
    <t>Ведомственная структура расходов бюджета Сабиновского сельского поселения на плановый период 2024 и 2025 годов</t>
  </si>
  <si>
    <t>Распределение бюджетных ассигнований бюджета Сабиновского сельского поселения по разделам и подразделам классификации расходов бюджетов на 2023 год и на плановый период 2024 и 2025 годов</t>
  </si>
  <si>
    <t>Межбюджетные трансферты, предоставляемые из бюджета Сабиновского сельского поселения в бюджет Лежневского муниципального района на 2023 год и плановый период 2024и 2025годов</t>
  </si>
  <si>
    <t>Программа муниципальных заимствований  Сабиновского сельского поселения на 2023год и плановый период 2024 и 2025 годов</t>
  </si>
  <si>
    <t>Программа
муниципальных гарантий Сабиновского сельского поселения на 2023 год и плановый период 2024 и 2025 годов</t>
  </si>
  <si>
    <t>1.1. Перечень подлежащих предоставлению муниципальных гарантий Сабиновского сельского поселения на 2023 год и плановый период 2024 и 2025 годов</t>
  </si>
  <si>
    <t>Муниципальная программа «Развитие территории Сабиновского сельского поселения на 2023 -2025гг.»</t>
  </si>
  <si>
    <t xml:space="preserve">от 29.11.2022г.№31     
</t>
  </si>
  <si>
    <t xml:space="preserve">от 29.11.2022г.№31   
  </t>
  </si>
  <si>
    <t>от 29.11.2022г.№31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</si>
</sst>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0&quot;р.&quot;"/>
    <numFmt numFmtId="165" formatCode="#,##0.00_ ;\-#,##0.00\ "/>
  </numFmts>
  <fonts count="22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scheme val="minor"/>
    </font>
    <font>
      <sz val="8"/>
      <color rgb="FF000000"/>
      <name val="Cambria"/>
      <family val="2"/>
    </font>
    <font>
      <sz val="10"/>
      <color rgb="FF000000"/>
      <name val="Arial"/>
      <family val="2"/>
    </font>
    <font>
      <sz val="10"/>
      <color rgb="FF000000"/>
      <name val="Cambria"/>
      <family val="2"/>
    </font>
    <font>
      <b/>
      <sz val="8"/>
      <color rgb="FF000000"/>
      <name val="Cambria"/>
      <family val="2"/>
    </font>
    <font>
      <b/>
      <sz val="10"/>
      <color rgb="FF000000"/>
      <name val="Cambria"/>
      <family val="2"/>
    </font>
    <font>
      <sz val="9"/>
      <color rgb="FF000000"/>
      <name val="Cambria"/>
      <family val="2"/>
    </font>
    <font>
      <i/>
      <sz val="9"/>
      <color rgb="FF000000"/>
      <name val="Cambria"/>
      <family val="2"/>
    </font>
    <font>
      <sz val="6"/>
      <color rgb="FF000000"/>
      <name val="Cambria"/>
      <family val="2"/>
    </font>
    <font>
      <sz val="7"/>
      <color rgb="FF000000"/>
      <name val="Cambria"/>
      <family val="2"/>
    </font>
    <font>
      <sz val="1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9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5" fillId="0" borderId="0"/>
    <xf numFmtId="1" fontId="6" fillId="0" borderId="7">
      <alignment horizontal="center" vertical="center" wrapText="1" shrinkToFit="1"/>
    </xf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8" fillId="2" borderId="0">
      <alignment vertical="center"/>
    </xf>
    <xf numFmtId="0" fontId="9" fillId="0" borderId="0">
      <alignment horizontal="center" vertical="center"/>
    </xf>
    <xf numFmtId="0" fontId="10" fillId="0" borderId="0">
      <alignment horizontal="center" vertical="center"/>
    </xf>
    <xf numFmtId="0" fontId="10" fillId="0" borderId="0">
      <alignment vertical="center"/>
    </xf>
    <xf numFmtId="0" fontId="8" fillId="0" borderId="0">
      <alignment horizontal="center" vertical="center"/>
    </xf>
    <xf numFmtId="0" fontId="6" fillId="0" borderId="0">
      <alignment vertical="center"/>
    </xf>
    <xf numFmtId="0" fontId="6" fillId="0" borderId="0">
      <alignment horizontal="left" vertical="center" wrapText="1"/>
    </xf>
    <xf numFmtId="0" fontId="9" fillId="0" borderId="0">
      <alignment horizontal="center" vertical="center" wrapText="1"/>
    </xf>
    <xf numFmtId="0" fontId="6" fillId="0" borderId="8">
      <alignment vertical="center"/>
    </xf>
    <xf numFmtId="0" fontId="6" fillId="0" borderId="9">
      <alignment horizontal="center" vertical="center" wrapText="1"/>
    </xf>
    <xf numFmtId="0" fontId="6" fillId="0" borderId="10">
      <alignment horizontal="center" vertical="center" wrapText="1"/>
    </xf>
    <xf numFmtId="0" fontId="8" fillId="2" borderId="11">
      <alignment vertical="center"/>
    </xf>
    <xf numFmtId="49" fontId="11" fillId="0" borderId="9">
      <alignment vertical="center" wrapText="1"/>
    </xf>
    <xf numFmtId="0" fontId="8" fillId="2" borderId="12">
      <alignment vertical="center"/>
    </xf>
    <xf numFmtId="49" fontId="12" fillId="0" borderId="13">
      <alignment horizontal="left" vertical="center" wrapText="1" indent="1"/>
    </xf>
    <xf numFmtId="0" fontId="8" fillId="2" borderId="14">
      <alignment vertical="center"/>
    </xf>
    <xf numFmtId="0" fontId="8" fillId="0" borderId="0">
      <alignment vertical="center"/>
    </xf>
    <xf numFmtId="0" fontId="11" fillId="0" borderId="0">
      <alignment horizontal="left" vertical="center" wrapText="1"/>
    </xf>
    <xf numFmtId="0" fontId="9" fillId="0" borderId="0">
      <alignment vertical="center"/>
    </xf>
    <xf numFmtId="0" fontId="6" fillId="0" borderId="0">
      <alignment vertical="center" wrapText="1"/>
    </xf>
    <xf numFmtId="0" fontId="6" fillId="0" borderId="8">
      <alignment horizontal="left" vertical="center" wrapText="1"/>
    </xf>
    <xf numFmtId="0" fontId="6" fillId="0" borderId="15">
      <alignment horizontal="left" vertical="center" wrapText="1"/>
    </xf>
    <xf numFmtId="0" fontId="6" fillId="0" borderId="12">
      <alignment vertical="center" wrapText="1"/>
    </xf>
    <xf numFmtId="0" fontId="6" fillId="0" borderId="16">
      <alignment horizontal="center" vertical="center" wrapText="1"/>
    </xf>
    <xf numFmtId="1" fontId="11" fillId="0" borderId="9">
      <alignment horizontal="center" vertical="center" shrinkToFit="1"/>
      <protection locked="0"/>
    </xf>
    <xf numFmtId="0" fontId="8" fillId="2" borderId="15">
      <alignment vertical="center"/>
    </xf>
    <xf numFmtId="1" fontId="12" fillId="0" borderId="9">
      <alignment horizontal="center" vertical="center" shrinkToFit="1"/>
    </xf>
    <xf numFmtId="0" fontId="8" fillId="2" borderId="0">
      <alignment vertical="center" shrinkToFit="1"/>
    </xf>
    <xf numFmtId="49" fontId="6" fillId="0" borderId="0">
      <alignment vertical="center" wrapText="1"/>
    </xf>
    <xf numFmtId="49" fontId="6" fillId="0" borderId="12">
      <alignment vertical="center" wrapText="1"/>
    </xf>
    <xf numFmtId="4" fontId="11" fillId="0" borderId="9">
      <alignment horizontal="right" vertical="center" shrinkToFit="1"/>
      <protection locked="0"/>
    </xf>
    <xf numFmtId="4" fontId="12" fillId="0" borderId="9">
      <alignment horizontal="right" vertical="center" shrinkToFit="1"/>
    </xf>
    <xf numFmtId="0" fontId="13" fillId="0" borderId="0">
      <alignment horizontal="center" vertical="center" wrapText="1"/>
    </xf>
    <xf numFmtId="0" fontId="6" fillId="0" borderId="17">
      <alignment vertical="center"/>
    </xf>
    <xf numFmtId="0" fontId="6" fillId="0" borderId="18">
      <alignment horizontal="right" vertical="center"/>
    </xf>
    <xf numFmtId="0" fontId="6" fillId="0" borderId="8">
      <alignment horizontal="right" vertical="center"/>
    </xf>
    <xf numFmtId="0" fontId="6" fillId="0" borderId="16">
      <alignment horizontal="center" vertical="center"/>
    </xf>
    <xf numFmtId="49" fontId="6" fillId="0" borderId="19">
      <alignment horizontal="center" vertical="center"/>
    </xf>
    <xf numFmtId="0" fontId="6" fillId="0" borderId="7">
      <alignment horizontal="center" vertical="center"/>
    </xf>
    <xf numFmtId="1" fontId="6" fillId="0" borderId="7">
      <alignment horizontal="center" vertical="center"/>
    </xf>
    <xf numFmtId="1" fontId="6" fillId="0" borderId="7">
      <alignment horizontal="center" vertical="center" shrinkToFit="1"/>
    </xf>
    <xf numFmtId="49" fontId="6" fillId="0" borderId="7">
      <alignment horizontal="center" vertical="center"/>
    </xf>
    <xf numFmtId="0" fontId="6" fillId="0" borderId="20">
      <alignment horizontal="center" vertical="center"/>
    </xf>
    <xf numFmtId="0" fontId="6" fillId="0" borderId="21">
      <alignment vertical="center"/>
    </xf>
    <xf numFmtId="0" fontId="6" fillId="0" borderId="9">
      <alignment horizontal="center" vertical="center" wrapText="1"/>
    </xf>
    <xf numFmtId="0" fontId="6" fillId="0" borderId="22">
      <alignment horizontal="center" vertical="center" wrapText="1"/>
    </xf>
    <xf numFmtId="0" fontId="14" fillId="0" borderId="8">
      <alignment horizontal="right" vertical="center"/>
    </xf>
    <xf numFmtId="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89">
    <xf numFmtId="0" fontId="0" fillId="0" borderId="0" xfId="0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top" wrapText="1"/>
    </xf>
    <xf numFmtId="2" fontId="0" fillId="0" borderId="0" xfId="0" applyNumberFormat="1"/>
    <xf numFmtId="0" fontId="1" fillId="0" borderId="0" xfId="0" applyFont="1" applyAlignment="1"/>
    <xf numFmtId="43" fontId="0" fillId="0" borderId="0" xfId="0" applyNumberFormat="1"/>
    <xf numFmtId="0" fontId="16" fillId="0" borderId="0" xfId="0" applyFont="1"/>
    <xf numFmtId="0" fontId="0" fillId="0" borderId="0" xfId="0"/>
    <xf numFmtId="0" fontId="17" fillId="0" borderId="0" xfId="0" applyFont="1"/>
    <xf numFmtId="0" fontId="16" fillId="0" borderId="0" xfId="0" applyFont="1" applyFill="1"/>
    <xf numFmtId="0" fontId="16" fillId="0" borderId="0" xfId="0" applyFont="1" applyAlignment="1">
      <alignment vertical="center"/>
    </xf>
    <xf numFmtId="0" fontId="0" fillId="0" borderId="0" xfId="0" applyFill="1"/>
    <xf numFmtId="0" fontId="0" fillId="0" borderId="0" xfId="0" applyAlignment="1">
      <alignment vertical="top"/>
    </xf>
    <xf numFmtId="0" fontId="0" fillId="0" borderId="0" xfId="0"/>
    <xf numFmtId="0" fontId="0" fillId="0" borderId="0" xfId="0"/>
    <xf numFmtId="0" fontId="16" fillId="0" borderId="0" xfId="0" applyFont="1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2" fontId="17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3" fontId="2" fillId="0" borderId="1" xfId="1" applyFont="1" applyFill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43" fontId="0" fillId="0" borderId="0" xfId="0" applyNumberFormat="1" applyAlignment="1">
      <alignment vertical="top"/>
    </xf>
    <xf numFmtId="49" fontId="0" fillId="0" borderId="0" xfId="0" applyNumberFormat="1" applyAlignment="1">
      <alignment horizontal="center" vertical="top"/>
    </xf>
    <xf numFmtId="43" fontId="19" fillId="0" borderId="1" xfId="0" applyNumberFormat="1" applyFont="1" applyBorder="1" applyAlignment="1">
      <alignment horizontal="center" vertical="top" wrapText="1"/>
    </xf>
    <xf numFmtId="0" fontId="19" fillId="0" borderId="0" xfId="0" applyFont="1" applyAlignment="1"/>
    <xf numFmtId="0" fontId="0" fillId="0" borderId="0" xfId="0"/>
    <xf numFmtId="0" fontId="1" fillId="0" borderId="1" xfId="0" applyFont="1" applyBorder="1" applyAlignment="1">
      <alignment wrapText="1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vertical="top" wrapText="1"/>
    </xf>
    <xf numFmtId="0" fontId="0" fillId="0" borderId="0" xfId="0"/>
    <xf numFmtId="0" fontId="1" fillId="0" borderId="2" xfId="0" applyFont="1" applyFill="1" applyBorder="1" applyAlignment="1">
      <alignment vertical="top" wrapText="1"/>
    </xf>
    <xf numFmtId="0" fontId="0" fillId="0" borderId="0" xfId="0" applyFill="1"/>
    <xf numFmtId="43" fontId="2" fillId="0" borderId="1" xfId="1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49" fontId="18" fillId="0" borderId="1" xfId="0" applyNumberFormat="1" applyFont="1" applyBorder="1" applyAlignment="1">
      <alignment horizontal="center" vertical="top" wrapText="1"/>
    </xf>
    <xf numFmtId="43" fontId="16" fillId="0" borderId="0" xfId="0" applyNumberFormat="1" applyFont="1"/>
    <xf numFmtId="164" fontId="0" fillId="0" borderId="0" xfId="0" applyNumberFormat="1" applyAlignment="1">
      <alignment vertical="top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3" fontId="2" fillId="0" borderId="1" xfId="0" applyNumberFormat="1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43" fontId="2" fillId="0" borderId="4" xfId="1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vertical="top" wrapText="1"/>
    </xf>
    <xf numFmtId="49" fontId="17" fillId="0" borderId="1" xfId="0" applyNumberFormat="1" applyFont="1" applyFill="1" applyBorder="1" applyAlignment="1">
      <alignment horizontal="center" vertical="top"/>
    </xf>
    <xf numFmtId="0" fontId="17" fillId="0" borderId="1" xfId="0" applyFont="1" applyFill="1" applyBorder="1" applyAlignment="1">
      <alignment vertical="top"/>
    </xf>
    <xf numFmtId="43" fontId="17" fillId="0" borderId="1" xfId="0" applyNumberFormat="1" applyFont="1" applyFill="1" applyBorder="1" applyAlignment="1">
      <alignment vertical="top"/>
    </xf>
    <xf numFmtId="43" fontId="2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vertical="top" wrapText="1"/>
    </xf>
    <xf numFmtId="49" fontId="17" fillId="0" borderId="1" xfId="0" applyNumberFormat="1" applyFont="1" applyFill="1" applyBorder="1" applyAlignment="1">
      <alignment horizontal="center" vertical="top" wrapText="1"/>
    </xf>
    <xf numFmtId="43" fontId="17" fillId="0" borderId="1" xfId="0" applyNumberFormat="1" applyFont="1" applyFill="1" applyBorder="1" applyAlignment="1">
      <alignment vertical="top" wrapText="1"/>
    </xf>
    <xf numFmtId="0" fontId="1" fillId="0" borderId="23" xfId="0" applyFont="1" applyFill="1" applyBorder="1" applyAlignment="1">
      <alignment vertical="top" wrapText="1"/>
    </xf>
    <xf numFmtId="0" fontId="1" fillId="0" borderId="24" xfId="0" applyFont="1" applyFill="1" applyBorder="1" applyAlignment="1">
      <alignment vertical="top" wrapText="1"/>
    </xf>
    <xf numFmtId="0" fontId="1" fillId="0" borderId="26" xfId="0" applyFont="1" applyFill="1" applyBorder="1" applyAlignment="1">
      <alignment vertical="top" wrapText="1"/>
    </xf>
    <xf numFmtId="43" fontId="16" fillId="0" borderId="0" xfId="0" applyNumberFormat="1" applyFont="1" applyAlignment="1">
      <alignment vertical="center"/>
    </xf>
    <xf numFmtId="43" fontId="1" fillId="0" borderId="1" xfId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3" fontId="18" fillId="3" borderId="1" xfId="1" applyFont="1" applyFill="1" applyBorder="1" applyAlignment="1">
      <alignment horizontal="center" vertical="top" wrapText="1"/>
    </xf>
    <xf numFmtId="43" fontId="2" fillId="3" borderId="1" xfId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18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center" wrapText="1"/>
    </xf>
    <xf numFmtId="43" fontId="0" fillId="0" borderId="0" xfId="0" applyNumberFormat="1" applyFill="1"/>
    <xf numFmtId="0" fontId="2" fillId="3" borderId="1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vertical="top"/>
    </xf>
    <xf numFmtId="0" fontId="1" fillId="3" borderId="23" xfId="0" applyFont="1" applyFill="1" applyBorder="1" applyAlignment="1">
      <alignment vertical="top" wrapText="1"/>
    </xf>
    <xf numFmtId="0" fontId="2" fillId="3" borderId="2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3" fontId="2" fillId="3" borderId="3" xfId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49" fontId="18" fillId="3" borderId="1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43" fontId="1" fillId="0" borderId="2" xfId="1" applyFont="1" applyFill="1" applyBorder="1" applyAlignment="1">
      <alignment horizontal="center" vertical="top" wrapText="1"/>
    </xf>
    <xf numFmtId="0" fontId="18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vertical="center" wrapText="1"/>
    </xf>
    <xf numFmtId="43" fontId="18" fillId="3" borderId="1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43" fontId="1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43" fontId="2" fillId="3" borderId="1" xfId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3" fontId="1" fillId="0" borderId="1" xfId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wrapText="1"/>
    </xf>
    <xf numFmtId="43" fontId="1" fillId="0" borderId="1" xfId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3" fontId="1" fillId="0" borderId="3" xfId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3" fontId="1" fillId="0" borderId="1" xfId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3" fontId="1" fillId="3" borderId="3" xfId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43" fontId="1" fillId="3" borderId="3" xfId="1" applyFont="1" applyFill="1" applyBorder="1" applyAlignment="1">
      <alignment horizontal="center" vertical="top" wrapText="1"/>
    </xf>
    <xf numFmtId="43" fontId="1" fillId="3" borderId="1" xfId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3" fontId="1" fillId="0" borderId="1" xfId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3" fontId="1" fillId="3" borderId="1" xfId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 vertical="top"/>
    </xf>
    <xf numFmtId="43" fontId="1" fillId="3" borderId="3" xfId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3" fontId="1" fillId="0" borderId="1" xfId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43" fontId="20" fillId="0" borderId="1" xfId="0" applyNumberFormat="1" applyFont="1" applyFill="1" applyBorder="1" applyAlignment="1">
      <alignment horizontal="right" vertical="top" wrapText="1"/>
    </xf>
    <xf numFmtId="43" fontId="21" fillId="0" borderId="1" xfId="0" applyNumberFormat="1" applyFont="1" applyFill="1" applyBorder="1" applyAlignment="1">
      <alignment horizontal="right" vertical="top" wrapText="1"/>
    </xf>
    <xf numFmtId="43" fontId="21" fillId="0" borderId="1" xfId="0" applyNumberFormat="1" applyFont="1" applyBorder="1" applyAlignment="1">
      <alignment horizontal="right" vertical="top" wrapText="1"/>
    </xf>
    <xf numFmtId="2" fontId="21" fillId="0" borderId="1" xfId="0" applyNumberFormat="1" applyFont="1" applyBorder="1" applyAlignment="1">
      <alignment horizontal="right" vertical="top"/>
    </xf>
    <xf numFmtId="43" fontId="1" fillId="0" borderId="1" xfId="0" applyNumberFormat="1" applyFont="1" applyBorder="1" applyAlignment="1">
      <alignment horizontal="right" vertical="top" wrapText="1"/>
    </xf>
    <xf numFmtId="0" fontId="21" fillId="0" borderId="1" xfId="0" applyFont="1" applyBorder="1" applyAlignment="1">
      <alignment vertical="top" wrapText="1"/>
    </xf>
    <xf numFmtId="2" fontId="21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vertical="top" wrapText="1"/>
    </xf>
    <xf numFmtId="2" fontId="20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 wrapText="1"/>
    </xf>
    <xf numFmtId="2" fontId="20" fillId="0" borderId="1" xfId="0" applyNumberFormat="1" applyFont="1" applyBorder="1" applyAlignment="1">
      <alignment horizontal="right" vertical="top" wrapText="1"/>
    </xf>
    <xf numFmtId="43" fontId="2" fillId="0" borderId="1" xfId="0" applyNumberFormat="1" applyFont="1" applyBorder="1" applyAlignment="1">
      <alignment horizontal="right" vertical="top" wrapText="1"/>
    </xf>
    <xf numFmtId="43" fontId="20" fillId="0" borderId="1" xfId="0" applyNumberFormat="1" applyFont="1" applyBorder="1" applyAlignment="1">
      <alignment horizontal="right" vertical="top" wrapText="1"/>
    </xf>
    <xf numFmtId="165" fontId="2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19" fillId="0" borderId="0" xfId="0" applyFont="1" applyAlignment="1">
      <alignment horizontal="right" wrapText="1"/>
    </xf>
    <xf numFmtId="43" fontId="1" fillId="0" borderId="3" xfId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3" fontId="1" fillId="3" borderId="3" xfId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3" fontId="1" fillId="3" borderId="3" xfId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3" fontId="1" fillId="3" borderId="3" xfId="1" applyFont="1" applyFill="1" applyBorder="1" applyAlignment="1">
      <alignment horizontal="center" vertical="top" wrapText="1"/>
    </xf>
    <xf numFmtId="43" fontId="1" fillId="3" borderId="3" xfId="1" applyFont="1" applyFill="1" applyBorder="1" applyAlignment="1">
      <alignment horizontal="center" vertical="top" wrapText="1"/>
    </xf>
    <xf numFmtId="43" fontId="1" fillId="3" borderId="1" xfId="1" applyFont="1" applyFill="1" applyBorder="1" applyAlignment="1">
      <alignment horizontal="center" vertical="top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9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43" fontId="1" fillId="0" borderId="1" xfId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3" fontId="2" fillId="0" borderId="2" xfId="1" applyFont="1" applyFill="1" applyBorder="1" applyAlignment="1">
      <alignment horizontal="center" vertical="top" wrapText="1"/>
    </xf>
    <xf numFmtId="43" fontId="2" fillId="0" borderId="3" xfId="1" applyFont="1" applyFill="1" applyBorder="1" applyAlignment="1">
      <alignment horizontal="center" vertical="top" wrapText="1"/>
    </xf>
    <xf numFmtId="43" fontId="1" fillId="0" borderId="2" xfId="1" applyFont="1" applyFill="1" applyBorder="1" applyAlignment="1">
      <alignment horizontal="center" vertical="top" wrapText="1"/>
    </xf>
    <xf numFmtId="43" fontId="1" fillId="0" borderId="3" xfId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9" fontId="1" fillId="0" borderId="23" xfId="0" applyNumberFormat="1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 wrapText="1"/>
    </xf>
    <xf numFmtId="43" fontId="1" fillId="0" borderId="23" xfId="1" applyFont="1" applyFill="1" applyBorder="1" applyAlignment="1">
      <alignment horizontal="center" vertical="top" wrapText="1"/>
    </xf>
    <xf numFmtId="43" fontId="1" fillId="3" borderId="2" xfId="1" applyFont="1" applyFill="1" applyBorder="1" applyAlignment="1">
      <alignment horizontal="center" vertical="top" wrapText="1"/>
    </xf>
    <xf numFmtId="43" fontId="1" fillId="3" borderId="23" xfId="1" applyFont="1" applyFill="1" applyBorder="1" applyAlignment="1">
      <alignment horizontal="center" vertical="top" wrapText="1"/>
    </xf>
    <xf numFmtId="43" fontId="1" fillId="3" borderId="3" xfId="1" applyFont="1" applyFill="1" applyBorder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top" wrapText="1"/>
    </xf>
    <xf numFmtId="0" fontId="0" fillId="0" borderId="0" xfId="0" applyAlignment="1">
      <alignment horizontal="right" vertical="top"/>
    </xf>
    <xf numFmtId="0" fontId="1" fillId="3" borderId="2" xfId="0" applyFont="1" applyFill="1" applyBorder="1" applyAlignment="1">
      <alignment horizontal="left" vertical="top" wrapText="1"/>
    </xf>
    <xf numFmtId="0" fontId="1" fillId="3" borderId="2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2" xfId="0" applyNumberFormat="1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49" fontId="1" fillId="3" borderId="23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3" fontId="1" fillId="3" borderId="1" xfId="1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28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59">
    <cellStyle name="br" xfId="3"/>
    <cellStyle name="col" xfId="4"/>
    <cellStyle name="st52" xfId="5"/>
    <cellStyle name="style0" xfId="6"/>
    <cellStyle name="td" xfId="7"/>
    <cellStyle name="tr" xfId="8"/>
    <cellStyle name="xl21" xfId="9"/>
    <cellStyle name="xl22" xfId="10"/>
    <cellStyle name="xl23" xfId="11"/>
    <cellStyle name="xl24" xfId="12"/>
    <cellStyle name="xl25" xfId="13"/>
    <cellStyle name="xl26" xfId="14"/>
    <cellStyle name="xl27" xfId="15"/>
    <cellStyle name="xl28" xfId="16"/>
    <cellStyle name="xl29" xfId="17"/>
    <cellStyle name="xl30" xfId="18"/>
    <cellStyle name="xl31" xfId="19"/>
    <cellStyle name="xl32" xfId="20"/>
    <cellStyle name="xl33" xfId="21"/>
    <cellStyle name="xl34" xfId="22"/>
    <cellStyle name="xl35" xfId="23"/>
    <cellStyle name="xl36" xfId="24"/>
    <cellStyle name="xl37" xfId="25"/>
    <cellStyle name="xl38" xfId="26"/>
    <cellStyle name="xl39" xfId="27"/>
    <cellStyle name="xl40" xfId="28"/>
    <cellStyle name="xl41" xfId="29"/>
    <cellStyle name="xl42" xfId="30"/>
    <cellStyle name="xl43" xfId="31"/>
    <cellStyle name="xl44" xfId="32"/>
    <cellStyle name="xl45" xfId="33"/>
    <cellStyle name="xl46" xfId="34"/>
    <cellStyle name="xl47" xfId="35"/>
    <cellStyle name="xl48" xfId="36"/>
    <cellStyle name="xl49" xfId="37"/>
    <cellStyle name="xl50" xfId="38"/>
    <cellStyle name="xl51" xfId="39"/>
    <cellStyle name="xl52" xfId="40"/>
    <cellStyle name="xl53" xfId="41"/>
    <cellStyle name="xl54" xfId="42"/>
    <cellStyle name="xl55" xfId="43"/>
    <cellStyle name="xl56" xfId="44"/>
    <cellStyle name="xl57" xfId="45"/>
    <cellStyle name="xl58" xfId="46"/>
    <cellStyle name="xl59" xfId="47"/>
    <cellStyle name="xl60" xfId="48"/>
    <cellStyle name="xl61" xfId="49"/>
    <cellStyle name="xl62" xfId="50"/>
    <cellStyle name="xl63" xfId="51"/>
    <cellStyle name="xl64" xfId="52"/>
    <cellStyle name="xl65" xfId="53"/>
    <cellStyle name="xl66" xfId="54"/>
    <cellStyle name="xl67" xfId="55"/>
    <cellStyle name="Обычный" xfId="0" builtinId="0"/>
    <cellStyle name="Обычный 2" xfId="56"/>
    <cellStyle name="Финансовый" xfId="1" builtinId="3"/>
    <cellStyle name="Финансовый 2 2" xfId="2"/>
    <cellStyle name="Финансовый 2 3" xfId="57"/>
    <cellStyle name="Финансовый 2 4" xfId="5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H6" sqref="H6:M6"/>
    </sheetView>
  </sheetViews>
  <sheetFormatPr defaultRowHeight="15"/>
  <cols>
    <col min="1" max="1" width="14.42578125" customWidth="1"/>
    <col min="2" max="2" width="18" customWidth="1"/>
  </cols>
  <sheetData>
    <row r="1" spans="1:13" ht="15.75">
      <c r="H1" s="204" t="s">
        <v>358</v>
      </c>
      <c r="I1" s="204"/>
      <c r="J1" s="204"/>
      <c r="K1" s="204"/>
      <c r="L1" s="204"/>
      <c r="M1" s="204"/>
    </row>
    <row r="2" spans="1:13" ht="15.75">
      <c r="H2" s="205" t="s">
        <v>293</v>
      </c>
      <c r="I2" s="205"/>
      <c r="J2" s="205"/>
      <c r="K2" s="205"/>
      <c r="L2" s="205"/>
      <c r="M2" s="205"/>
    </row>
    <row r="3" spans="1:13" ht="15.75">
      <c r="H3" s="205" t="s">
        <v>29</v>
      </c>
      <c r="I3" s="205"/>
      <c r="J3" s="205"/>
      <c r="K3" s="205"/>
      <c r="L3" s="205"/>
      <c r="M3" s="205"/>
    </row>
    <row r="4" spans="1:13" ht="15.75">
      <c r="H4" s="205" t="s">
        <v>21</v>
      </c>
      <c r="I4" s="205"/>
      <c r="J4" s="205"/>
      <c r="K4" s="205"/>
      <c r="L4" s="205"/>
      <c r="M4" s="205"/>
    </row>
    <row r="5" spans="1:13" ht="15.75">
      <c r="H5" s="205" t="s">
        <v>22</v>
      </c>
      <c r="I5" s="205"/>
      <c r="J5" s="205"/>
      <c r="K5" s="205"/>
      <c r="L5" s="205"/>
      <c r="M5" s="205"/>
    </row>
    <row r="6" spans="1:13" ht="15.75">
      <c r="H6" s="208" t="s">
        <v>386</v>
      </c>
      <c r="I6" s="205"/>
      <c r="J6" s="205"/>
      <c r="K6" s="205"/>
      <c r="L6" s="205"/>
      <c r="M6" s="205"/>
    </row>
    <row r="7" spans="1:13">
      <c r="A7" s="211"/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</row>
    <row r="8" spans="1:13" ht="15.75">
      <c r="A8" s="209" t="s">
        <v>137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</row>
    <row r="9" spans="1:13" ht="18.75" customHeight="1">
      <c r="A9" s="210" t="s">
        <v>372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</row>
    <row r="10" spans="1:13" ht="15.75">
      <c r="A10" s="209" t="s">
        <v>373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</row>
    <row r="11" spans="1:13" ht="15.75">
      <c r="C11" s="22"/>
      <c r="D11" s="22"/>
    </row>
    <row r="12" spans="1:13" ht="15.75">
      <c r="A12" s="204" t="s">
        <v>28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</row>
    <row r="13" spans="1:13" ht="21.75" customHeight="1">
      <c r="A13" s="212" t="s">
        <v>23</v>
      </c>
      <c r="B13" s="212"/>
      <c r="C13" s="212"/>
      <c r="D13" s="212"/>
      <c r="E13" s="212"/>
      <c r="F13" s="212"/>
      <c r="G13" s="212"/>
      <c r="H13" s="212"/>
      <c r="I13" s="212" t="s">
        <v>24</v>
      </c>
      <c r="J13" s="212"/>
      <c r="K13" s="212"/>
      <c r="L13" s="212"/>
      <c r="M13" s="212"/>
    </row>
    <row r="14" spans="1:13" ht="15.75">
      <c r="A14" s="213">
        <v>1</v>
      </c>
      <c r="B14" s="213"/>
      <c r="C14" s="213"/>
      <c r="D14" s="213"/>
      <c r="E14" s="213"/>
      <c r="F14" s="213"/>
      <c r="G14" s="213"/>
      <c r="H14" s="213"/>
      <c r="I14" s="213">
        <v>2</v>
      </c>
      <c r="J14" s="213"/>
      <c r="K14" s="213"/>
      <c r="L14" s="213"/>
      <c r="M14" s="213"/>
    </row>
    <row r="15" spans="1:13" ht="18" customHeight="1">
      <c r="A15" s="214" t="s">
        <v>26</v>
      </c>
      <c r="B15" s="214"/>
      <c r="C15" s="214"/>
      <c r="D15" s="214"/>
      <c r="E15" s="214"/>
      <c r="F15" s="214"/>
      <c r="G15" s="214"/>
      <c r="H15" s="214"/>
      <c r="I15" s="207">
        <v>1</v>
      </c>
      <c r="J15" s="207"/>
      <c r="K15" s="207"/>
      <c r="L15" s="207"/>
      <c r="M15" s="207"/>
    </row>
    <row r="16" spans="1:13" ht="15.75" customHeight="1">
      <c r="A16" s="214" t="s">
        <v>25</v>
      </c>
      <c r="B16" s="214"/>
      <c r="C16" s="214"/>
      <c r="D16" s="214"/>
      <c r="E16" s="214"/>
      <c r="F16" s="214"/>
      <c r="G16" s="214"/>
      <c r="H16" s="214"/>
      <c r="I16" s="207">
        <v>1</v>
      </c>
      <c r="J16" s="207"/>
      <c r="K16" s="207"/>
      <c r="L16" s="207"/>
      <c r="M16" s="207"/>
    </row>
    <row r="17" spans="1:13" ht="15.75">
      <c r="A17" s="206" t="s">
        <v>370</v>
      </c>
      <c r="B17" s="206"/>
      <c r="C17" s="206"/>
      <c r="D17" s="206"/>
      <c r="E17" s="206"/>
      <c r="F17" s="206"/>
      <c r="G17" s="206"/>
      <c r="H17" s="206"/>
      <c r="I17" s="207">
        <v>1</v>
      </c>
      <c r="J17" s="207"/>
      <c r="K17" s="207"/>
      <c r="L17" s="207"/>
      <c r="M17" s="207"/>
    </row>
    <row r="18" spans="1:13" ht="15.75">
      <c r="A18" s="1"/>
    </row>
  </sheetData>
  <mergeCells count="21">
    <mergeCell ref="A17:H17"/>
    <mergeCell ref="I17:M17"/>
    <mergeCell ref="H6:M6"/>
    <mergeCell ref="A10:M10"/>
    <mergeCell ref="A9:M9"/>
    <mergeCell ref="A8:M8"/>
    <mergeCell ref="A7:M7"/>
    <mergeCell ref="A12:M12"/>
    <mergeCell ref="A13:H13"/>
    <mergeCell ref="A14:H14"/>
    <mergeCell ref="A16:H16"/>
    <mergeCell ref="A15:H15"/>
    <mergeCell ref="I16:M16"/>
    <mergeCell ref="I15:M15"/>
    <mergeCell ref="I14:M14"/>
    <mergeCell ref="I13:M13"/>
    <mergeCell ref="H1:M1"/>
    <mergeCell ref="H2:M2"/>
    <mergeCell ref="H3:M3"/>
    <mergeCell ref="H4:M4"/>
    <mergeCell ref="H5:M5"/>
  </mergeCells>
  <phoneticPr fontId="4" type="noConversion"/>
  <printOptions horizontalCentered="1"/>
  <pageMargins left="0.51181102362204722" right="0.43307086614173229" top="0.47244094488188981" bottom="0.3937007874015748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I19" sqref="I19"/>
    </sheetView>
  </sheetViews>
  <sheetFormatPr defaultRowHeight="15"/>
  <cols>
    <col min="2" max="2" width="16.7109375" customWidth="1"/>
    <col min="3" max="3" width="23.7109375" customWidth="1"/>
    <col min="4" max="4" width="26.5703125" customWidth="1"/>
    <col min="5" max="5" width="15.5703125" customWidth="1"/>
    <col min="6" max="6" width="13.42578125" customWidth="1"/>
    <col min="7" max="7" width="19.85546875" customWidth="1"/>
  </cols>
  <sheetData>
    <row r="1" spans="1:7" ht="15.75">
      <c r="A1" s="204" t="s">
        <v>366</v>
      </c>
      <c r="B1" s="204"/>
      <c r="C1" s="204"/>
      <c r="D1" s="204"/>
      <c r="E1" s="204"/>
      <c r="F1" s="204"/>
      <c r="G1" s="204"/>
    </row>
    <row r="2" spans="1:7" ht="15.75">
      <c r="A2" s="205" t="s">
        <v>294</v>
      </c>
      <c r="B2" s="205"/>
      <c r="C2" s="205"/>
      <c r="D2" s="205"/>
      <c r="E2" s="205"/>
      <c r="F2" s="205"/>
      <c r="G2" s="205"/>
    </row>
    <row r="3" spans="1:7" ht="15.75">
      <c r="A3" s="205" t="s">
        <v>29</v>
      </c>
      <c r="B3" s="205"/>
      <c r="C3" s="205"/>
      <c r="D3" s="205"/>
      <c r="E3" s="205"/>
      <c r="F3" s="205"/>
      <c r="G3" s="205"/>
    </row>
    <row r="4" spans="1:7" ht="15.75">
      <c r="A4" s="205" t="s">
        <v>21</v>
      </c>
      <c r="B4" s="205"/>
      <c r="C4" s="205"/>
      <c r="D4" s="205"/>
      <c r="E4" s="205"/>
      <c r="F4" s="205"/>
      <c r="G4" s="205"/>
    </row>
    <row r="5" spans="1:7" ht="15.75">
      <c r="A5" s="205" t="s">
        <v>22</v>
      </c>
      <c r="B5" s="205"/>
      <c r="C5" s="205"/>
      <c r="D5" s="205"/>
      <c r="E5" s="205"/>
      <c r="F5" s="205"/>
      <c r="G5" s="205"/>
    </row>
    <row r="6" spans="1:7" ht="15.75">
      <c r="A6" s="205" t="s">
        <v>388</v>
      </c>
      <c r="B6" s="205"/>
      <c r="C6" s="205"/>
      <c r="D6" s="205"/>
      <c r="E6" s="205"/>
      <c r="F6" s="205"/>
      <c r="G6" s="205"/>
    </row>
    <row r="7" spans="1:7">
      <c r="A7" s="211"/>
      <c r="B7" s="211"/>
      <c r="C7" s="211"/>
      <c r="D7" s="211"/>
      <c r="E7" s="211"/>
      <c r="F7" s="211"/>
      <c r="G7" s="211"/>
    </row>
    <row r="8" spans="1:7" ht="36.75" customHeight="1">
      <c r="A8" s="210" t="s">
        <v>383</v>
      </c>
      <c r="B8" s="287"/>
      <c r="C8" s="287"/>
      <c r="D8" s="287"/>
      <c r="E8" s="287"/>
      <c r="F8" s="287"/>
      <c r="G8" s="287"/>
    </row>
    <row r="9" spans="1:7" ht="30.75" customHeight="1">
      <c r="A9" s="210" t="s">
        <v>384</v>
      </c>
      <c r="B9" s="210"/>
      <c r="C9" s="210"/>
      <c r="D9" s="210"/>
      <c r="E9" s="210"/>
      <c r="F9" s="210"/>
      <c r="G9" s="210"/>
    </row>
    <row r="11" spans="1:7" ht="35.25" customHeight="1">
      <c r="A11" s="288" t="s">
        <v>105</v>
      </c>
      <c r="B11" s="288" t="s">
        <v>97</v>
      </c>
      <c r="C11" s="288" t="s">
        <v>104</v>
      </c>
      <c r="D11" s="2" t="s">
        <v>103</v>
      </c>
      <c r="E11" s="288" t="s">
        <v>102</v>
      </c>
      <c r="F11" s="288" t="s">
        <v>101</v>
      </c>
      <c r="G11" s="288" t="s">
        <v>100</v>
      </c>
    </row>
    <row r="12" spans="1:7" ht="31.5">
      <c r="A12" s="288"/>
      <c r="B12" s="288"/>
      <c r="C12" s="288"/>
      <c r="D12" s="2" t="s">
        <v>98</v>
      </c>
      <c r="E12" s="288"/>
      <c r="F12" s="288"/>
      <c r="G12" s="288"/>
    </row>
    <row r="13" spans="1:7" ht="15.75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</row>
    <row r="14" spans="1:7" ht="15.75">
      <c r="A14" s="3">
        <v>1</v>
      </c>
      <c r="B14" s="3" t="s">
        <v>99</v>
      </c>
      <c r="C14" s="3" t="s">
        <v>99</v>
      </c>
      <c r="D14" s="3">
        <v>0</v>
      </c>
      <c r="E14" s="3">
        <v>0</v>
      </c>
      <c r="F14" s="3">
        <v>0</v>
      </c>
      <c r="G14" s="3" t="s">
        <v>99</v>
      </c>
    </row>
  </sheetData>
  <mergeCells count="15">
    <mergeCell ref="A6:G6"/>
    <mergeCell ref="A7:G7"/>
    <mergeCell ref="A1:G1"/>
    <mergeCell ref="A5:G5"/>
    <mergeCell ref="A4:G4"/>
    <mergeCell ref="A3:G3"/>
    <mergeCell ref="A2:G2"/>
    <mergeCell ref="A8:G8"/>
    <mergeCell ref="A9:G9"/>
    <mergeCell ref="G11:G12"/>
    <mergeCell ref="A11:A12"/>
    <mergeCell ref="C11:C12"/>
    <mergeCell ref="E11:E12"/>
    <mergeCell ref="B11:B12"/>
    <mergeCell ref="F11:F12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2"/>
  <sheetViews>
    <sheetView workbookViewId="0">
      <selection activeCell="A6" sqref="A6:E6"/>
    </sheetView>
  </sheetViews>
  <sheetFormatPr defaultRowHeight="15"/>
  <cols>
    <col min="1" max="1" width="31.140625" customWidth="1"/>
    <col min="2" max="2" width="48.85546875" customWidth="1"/>
    <col min="3" max="3" width="17.5703125" customWidth="1"/>
    <col min="4" max="4" width="19.5703125" customWidth="1"/>
    <col min="5" max="5" width="18.5703125" customWidth="1"/>
    <col min="6" max="7" width="14.7109375" bestFit="1" customWidth="1"/>
    <col min="8" max="8" width="15.7109375" bestFit="1" customWidth="1"/>
    <col min="9" max="10" width="14.7109375" bestFit="1" customWidth="1"/>
  </cols>
  <sheetData>
    <row r="1" spans="1:9" ht="15.75">
      <c r="A1" s="204" t="s">
        <v>357</v>
      </c>
      <c r="B1" s="204"/>
      <c r="C1" s="204"/>
      <c r="D1" s="204"/>
      <c r="E1" s="204"/>
    </row>
    <row r="2" spans="1:9" ht="15.75">
      <c r="A2" s="205" t="s">
        <v>293</v>
      </c>
      <c r="B2" s="205"/>
      <c r="C2" s="205"/>
      <c r="D2" s="205"/>
      <c r="E2" s="205"/>
    </row>
    <row r="3" spans="1:9" ht="15.75">
      <c r="A3" s="205" t="s">
        <v>29</v>
      </c>
      <c r="B3" s="205"/>
      <c r="C3" s="205"/>
      <c r="D3" s="205"/>
      <c r="E3" s="205"/>
    </row>
    <row r="4" spans="1:9" ht="15.75">
      <c r="A4" s="205" t="s">
        <v>21</v>
      </c>
      <c r="B4" s="205"/>
      <c r="C4" s="205"/>
      <c r="D4" s="205"/>
      <c r="E4" s="205"/>
    </row>
    <row r="5" spans="1:9" ht="15.75">
      <c r="A5" s="205" t="s">
        <v>22</v>
      </c>
      <c r="B5" s="205"/>
      <c r="C5" s="205"/>
      <c r="D5" s="205"/>
      <c r="E5" s="205"/>
    </row>
    <row r="6" spans="1:9" ht="15.75">
      <c r="A6" s="208" t="s">
        <v>387</v>
      </c>
      <c r="B6" s="205"/>
      <c r="C6" s="205"/>
      <c r="D6" s="205"/>
      <c r="E6" s="205"/>
    </row>
    <row r="7" spans="1:9" ht="15.75" customHeight="1">
      <c r="A7" s="211"/>
      <c r="B7" s="211"/>
      <c r="C7" s="211"/>
      <c r="D7" s="211"/>
      <c r="E7" s="211"/>
    </row>
    <row r="8" spans="1:9" ht="30" customHeight="1">
      <c r="A8" s="210" t="s">
        <v>374</v>
      </c>
      <c r="B8" s="210"/>
      <c r="C8" s="210"/>
      <c r="D8" s="210"/>
      <c r="E8" s="210"/>
    </row>
    <row r="9" spans="1:9" ht="30.75" customHeight="1">
      <c r="A9" s="220"/>
      <c r="B9" s="220"/>
      <c r="C9" s="220"/>
      <c r="D9" s="220"/>
      <c r="E9" s="220"/>
    </row>
    <row r="10" spans="1:9" ht="15.75">
      <c r="A10" s="218" t="s">
        <v>0</v>
      </c>
      <c r="B10" s="218" t="s">
        <v>1</v>
      </c>
      <c r="C10" s="215" t="s">
        <v>34</v>
      </c>
      <c r="D10" s="216"/>
      <c r="E10" s="217"/>
    </row>
    <row r="11" spans="1:9" ht="15.75">
      <c r="A11" s="219"/>
      <c r="B11" s="219"/>
      <c r="C11" s="195" t="s">
        <v>285</v>
      </c>
      <c r="D11" s="195" t="s">
        <v>314</v>
      </c>
      <c r="E11" s="195" t="s">
        <v>375</v>
      </c>
    </row>
    <row r="12" spans="1:9" ht="16.5" customHeight="1">
      <c r="A12" s="109" t="s">
        <v>2</v>
      </c>
      <c r="B12" s="6" t="s">
        <v>3</v>
      </c>
      <c r="C12" s="111">
        <f>C13+C18+C21+C29+C32</f>
        <v>3064152.32</v>
      </c>
      <c r="D12" s="111">
        <f>D13+D21+D29+D32</f>
        <v>3555152.32</v>
      </c>
      <c r="E12" s="111">
        <f>E13+E21+E29+E32</f>
        <v>3525152.32</v>
      </c>
      <c r="G12" s="11"/>
      <c r="H12" s="11"/>
      <c r="I12" s="11"/>
    </row>
    <row r="13" spans="1:9" s="13" customFormat="1" ht="16.5" customHeight="1">
      <c r="A13" s="109" t="s">
        <v>139</v>
      </c>
      <c r="B13" s="6" t="s">
        <v>140</v>
      </c>
      <c r="C13" s="111">
        <f>C14</f>
        <v>1670300</v>
      </c>
      <c r="D13" s="111">
        <f t="shared" ref="D13:E13" si="0">D14+D20</f>
        <v>1884300</v>
      </c>
      <c r="E13" s="111">
        <f t="shared" si="0"/>
        <v>1904300</v>
      </c>
      <c r="I13" s="11"/>
    </row>
    <row r="14" spans="1:9" ht="15.75">
      <c r="A14" s="112" t="s">
        <v>4</v>
      </c>
      <c r="B14" s="107" t="s">
        <v>5</v>
      </c>
      <c r="C14" s="113">
        <f>C15+C16+C17</f>
        <v>1670300</v>
      </c>
      <c r="D14" s="113">
        <f t="shared" ref="D14:E14" si="1">D15+D17+D16</f>
        <v>1880300</v>
      </c>
      <c r="E14" s="113">
        <f t="shared" si="1"/>
        <v>1900300</v>
      </c>
      <c r="F14" s="11"/>
      <c r="G14" s="11"/>
    </row>
    <row r="15" spans="1:9" ht="93.75" customHeight="1">
      <c r="A15" s="110" t="s">
        <v>6</v>
      </c>
      <c r="B15" s="7" t="s">
        <v>247</v>
      </c>
      <c r="C15" s="120">
        <v>1650000</v>
      </c>
      <c r="D15" s="120">
        <v>1850000</v>
      </c>
      <c r="E15" s="120">
        <v>1870000</v>
      </c>
      <c r="G15" s="11"/>
      <c r="H15" s="11"/>
    </row>
    <row r="16" spans="1:9" s="48" customFormat="1" ht="150.75" customHeight="1">
      <c r="A16" s="134" t="s">
        <v>308</v>
      </c>
      <c r="B16" s="7" t="s">
        <v>309</v>
      </c>
      <c r="C16" s="114">
        <v>300</v>
      </c>
      <c r="D16" s="114">
        <v>300</v>
      </c>
      <c r="E16" s="114">
        <v>300</v>
      </c>
      <c r="G16" s="11"/>
      <c r="H16" s="11"/>
    </row>
    <row r="17" spans="1:10" s="48" customFormat="1" ht="62.25" customHeight="1">
      <c r="A17" s="110" t="s">
        <v>223</v>
      </c>
      <c r="B17" s="7" t="s">
        <v>248</v>
      </c>
      <c r="C17" s="114">
        <v>20000</v>
      </c>
      <c r="D17" s="114">
        <v>30000</v>
      </c>
      <c r="E17" s="114">
        <v>30000</v>
      </c>
      <c r="H17" s="11"/>
      <c r="I17" s="11"/>
      <c r="J17" s="11"/>
    </row>
    <row r="18" spans="1:10" s="48" customFormat="1" ht="21.75" customHeight="1">
      <c r="A18" s="109" t="s">
        <v>291</v>
      </c>
      <c r="B18" s="6" t="s">
        <v>290</v>
      </c>
      <c r="C18" s="111">
        <f>C19</f>
        <v>3000</v>
      </c>
      <c r="D18" s="111">
        <f t="shared" ref="D18:E18" si="2">D19</f>
        <v>4000</v>
      </c>
      <c r="E18" s="111">
        <f t="shared" si="2"/>
        <v>4000</v>
      </c>
    </row>
    <row r="19" spans="1:10" s="48" customFormat="1" ht="20.25" customHeight="1">
      <c r="A19" s="112" t="s">
        <v>292</v>
      </c>
      <c r="B19" s="107" t="s">
        <v>27</v>
      </c>
      <c r="C19" s="113">
        <f>C20</f>
        <v>3000</v>
      </c>
      <c r="D19" s="113">
        <f t="shared" ref="D19:E19" si="3">D20</f>
        <v>4000</v>
      </c>
      <c r="E19" s="113">
        <f t="shared" si="3"/>
        <v>4000</v>
      </c>
    </row>
    <row r="20" spans="1:10" s="48" customFormat="1" ht="19.5" customHeight="1">
      <c r="A20" s="110" t="s">
        <v>138</v>
      </c>
      <c r="B20" s="7" t="s">
        <v>27</v>
      </c>
      <c r="C20" s="114">
        <v>3000</v>
      </c>
      <c r="D20" s="114">
        <v>4000</v>
      </c>
      <c r="E20" s="114">
        <v>4000</v>
      </c>
    </row>
    <row r="21" spans="1:10" ht="15.75">
      <c r="A21" s="109" t="s">
        <v>141</v>
      </c>
      <c r="B21" s="6" t="s">
        <v>7</v>
      </c>
      <c r="C21" s="111">
        <f>C22+C24</f>
        <v>1270000</v>
      </c>
      <c r="D21" s="111">
        <f t="shared" ref="D21:E21" si="4">D22+D24</f>
        <v>1550000</v>
      </c>
      <c r="E21" s="111">
        <f t="shared" si="4"/>
        <v>1500000</v>
      </c>
    </row>
    <row r="22" spans="1:10" ht="15.75">
      <c r="A22" s="109" t="s">
        <v>142</v>
      </c>
      <c r="B22" s="6" t="s">
        <v>8</v>
      </c>
      <c r="C22" s="111">
        <f>C23</f>
        <v>250000</v>
      </c>
      <c r="D22" s="111">
        <f>D23</f>
        <v>300000</v>
      </c>
      <c r="E22" s="111">
        <f>E23</f>
        <v>300000</v>
      </c>
      <c r="H22" s="11"/>
    </row>
    <row r="23" spans="1:10" ht="64.5" customHeight="1">
      <c r="A23" s="7" t="s">
        <v>9</v>
      </c>
      <c r="B23" s="7" t="s">
        <v>249</v>
      </c>
      <c r="C23" s="114">
        <v>250000</v>
      </c>
      <c r="D23" s="114">
        <v>300000</v>
      </c>
      <c r="E23" s="114">
        <v>300000</v>
      </c>
      <c r="G23" s="11"/>
      <c r="H23" s="11"/>
      <c r="I23" s="11"/>
    </row>
    <row r="24" spans="1:10" ht="15.75">
      <c r="A24" s="109" t="s">
        <v>143</v>
      </c>
      <c r="B24" s="6" t="s">
        <v>10</v>
      </c>
      <c r="C24" s="111">
        <f>C25+C27</f>
        <v>1020000</v>
      </c>
      <c r="D24" s="111">
        <f t="shared" ref="D24:E24" si="5">D25+D27</f>
        <v>1250000</v>
      </c>
      <c r="E24" s="111">
        <f t="shared" si="5"/>
        <v>1200000</v>
      </c>
      <c r="I24" s="11"/>
    </row>
    <row r="25" spans="1:10" s="13" customFormat="1" ht="15.75">
      <c r="A25" s="112" t="s">
        <v>147</v>
      </c>
      <c r="B25" s="107" t="s">
        <v>145</v>
      </c>
      <c r="C25" s="113">
        <f>C26</f>
        <v>300000</v>
      </c>
      <c r="D25" s="113">
        <f>D26</f>
        <v>450000</v>
      </c>
      <c r="E25" s="113">
        <f>E26</f>
        <v>400000</v>
      </c>
    </row>
    <row r="26" spans="1:10" ht="53.25" customHeight="1">
      <c r="A26" s="110" t="s">
        <v>11</v>
      </c>
      <c r="B26" s="7" t="s">
        <v>250</v>
      </c>
      <c r="C26" s="114">
        <v>300000</v>
      </c>
      <c r="D26" s="114">
        <v>450000</v>
      </c>
      <c r="E26" s="114">
        <v>400000</v>
      </c>
    </row>
    <row r="27" spans="1:10" s="13" customFormat="1" ht="15.75">
      <c r="A27" s="112" t="s">
        <v>146</v>
      </c>
      <c r="B27" s="107" t="s">
        <v>148</v>
      </c>
      <c r="C27" s="113">
        <f>C28</f>
        <v>720000</v>
      </c>
      <c r="D27" s="113">
        <f>D28</f>
        <v>800000</v>
      </c>
      <c r="E27" s="113">
        <f>E28</f>
        <v>800000</v>
      </c>
    </row>
    <row r="28" spans="1:10" ht="51.75" customHeight="1">
      <c r="A28" s="145" t="s">
        <v>12</v>
      </c>
      <c r="B28" s="119" t="s">
        <v>251</v>
      </c>
      <c r="C28" s="120">
        <v>720000</v>
      </c>
      <c r="D28" s="120">
        <v>800000</v>
      </c>
      <c r="E28" s="120">
        <v>800000</v>
      </c>
    </row>
    <row r="29" spans="1:10" ht="22.5" customHeight="1">
      <c r="A29" s="109" t="s">
        <v>13</v>
      </c>
      <c r="B29" s="6" t="s">
        <v>14</v>
      </c>
      <c r="C29" s="111">
        <f>C30</f>
        <v>2000</v>
      </c>
      <c r="D29" s="111">
        <f t="shared" ref="D29:E29" si="6">D30</f>
        <v>2000</v>
      </c>
      <c r="E29" s="111">
        <f t="shared" si="6"/>
        <v>2000</v>
      </c>
    </row>
    <row r="30" spans="1:10" s="13" customFormat="1" ht="65.25" customHeight="1">
      <c r="A30" s="112" t="s">
        <v>144</v>
      </c>
      <c r="B30" s="107" t="s">
        <v>257</v>
      </c>
      <c r="C30" s="113">
        <f>C31</f>
        <v>2000</v>
      </c>
      <c r="D30" s="113">
        <f t="shared" ref="D30:E30" si="7">D31</f>
        <v>2000</v>
      </c>
      <c r="E30" s="113">
        <f t="shared" si="7"/>
        <v>2000</v>
      </c>
    </row>
    <row r="31" spans="1:10" ht="114.75" customHeight="1">
      <c r="A31" s="110" t="s">
        <v>295</v>
      </c>
      <c r="B31" s="7" t="s">
        <v>267</v>
      </c>
      <c r="C31" s="114">
        <v>2000</v>
      </c>
      <c r="D31" s="114">
        <v>2000</v>
      </c>
      <c r="E31" s="114">
        <v>2000</v>
      </c>
    </row>
    <row r="32" spans="1:10" ht="63.75" customHeight="1">
      <c r="A32" s="109" t="s">
        <v>15</v>
      </c>
      <c r="B32" s="6" t="s">
        <v>258</v>
      </c>
      <c r="C32" s="111">
        <f>C33</f>
        <v>118852.31999999999</v>
      </c>
      <c r="D32" s="111">
        <f t="shared" ref="D32:E32" si="8">D33</f>
        <v>118852.31999999999</v>
      </c>
      <c r="E32" s="111">
        <f t="shared" si="8"/>
        <v>118852.31999999999</v>
      </c>
      <c r="G32" s="11"/>
      <c r="H32" s="11"/>
    </row>
    <row r="33" spans="1:9" s="13" customFormat="1" ht="146.25" customHeight="1">
      <c r="A33" s="109" t="s">
        <v>150</v>
      </c>
      <c r="B33" s="6" t="s">
        <v>259</v>
      </c>
      <c r="C33" s="111">
        <f>C34+C36</f>
        <v>118852.31999999999</v>
      </c>
      <c r="D33" s="111">
        <f t="shared" ref="D33:E33" si="9">D34+D36</f>
        <v>118852.31999999999</v>
      </c>
      <c r="E33" s="111">
        <f t="shared" si="9"/>
        <v>118852.31999999999</v>
      </c>
    </row>
    <row r="34" spans="1:9" s="48" customFormat="1" ht="126.75" customHeight="1">
      <c r="A34" s="112" t="s">
        <v>315</v>
      </c>
      <c r="B34" s="107" t="s">
        <v>316</v>
      </c>
      <c r="C34" s="113">
        <f>C35</f>
        <v>1921.92</v>
      </c>
      <c r="D34" s="113">
        <f t="shared" ref="D34:E34" si="10">D35</f>
        <v>1921.92</v>
      </c>
      <c r="E34" s="113">
        <f t="shared" si="10"/>
        <v>1921.92</v>
      </c>
    </row>
    <row r="35" spans="1:9" s="48" customFormat="1" ht="126.75" customHeight="1">
      <c r="A35" s="148" t="s">
        <v>312</v>
      </c>
      <c r="B35" s="7" t="s">
        <v>313</v>
      </c>
      <c r="C35" s="114">
        <v>1921.92</v>
      </c>
      <c r="D35" s="114">
        <v>1921.92</v>
      </c>
      <c r="E35" s="114">
        <v>1921.92</v>
      </c>
    </row>
    <row r="36" spans="1:9" s="13" customFormat="1" ht="124.5" customHeight="1">
      <c r="A36" s="112" t="s">
        <v>149</v>
      </c>
      <c r="B36" s="107" t="s">
        <v>151</v>
      </c>
      <c r="C36" s="113">
        <f>C37</f>
        <v>116930.4</v>
      </c>
      <c r="D36" s="113">
        <f>D37</f>
        <v>116930.4</v>
      </c>
      <c r="E36" s="113">
        <f>E37</f>
        <v>116930.4</v>
      </c>
    </row>
    <row r="37" spans="1:9" ht="99" customHeight="1">
      <c r="A37" s="110" t="s">
        <v>16</v>
      </c>
      <c r="B37" s="7" t="s">
        <v>252</v>
      </c>
      <c r="C37" s="114">
        <v>116930.4</v>
      </c>
      <c r="D37" s="114">
        <v>116930.4</v>
      </c>
      <c r="E37" s="114">
        <v>116930.4</v>
      </c>
    </row>
    <row r="38" spans="1:9" ht="15.75">
      <c r="A38" s="109" t="s">
        <v>17</v>
      </c>
      <c r="B38" s="6" t="s">
        <v>18</v>
      </c>
      <c r="C38" s="111">
        <f>C39+C55</f>
        <v>6592999.3600000003</v>
      </c>
      <c r="D38" s="111">
        <f>D39+D55</f>
        <v>4671507.1100000003</v>
      </c>
      <c r="E38" s="111">
        <f>E39+E55</f>
        <v>4569607.1100000003</v>
      </c>
      <c r="G38" s="11"/>
      <c r="H38" s="11"/>
      <c r="I38" s="11"/>
    </row>
    <row r="39" spans="1:9" ht="48" customHeight="1">
      <c r="A39" s="109" t="s">
        <v>19</v>
      </c>
      <c r="B39" s="6" t="s">
        <v>152</v>
      </c>
      <c r="C39" s="111">
        <f>C40+C47+C50</f>
        <v>4500983</v>
      </c>
      <c r="D39" s="111">
        <f>D40+D47+D50</f>
        <v>2995000</v>
      </c>
      <c r="E39" s="111">
        <f>E40+E47+E50</f>
        <v>2893100</v>
      </c>
      <c r="G39" s="11"/>
      <c r="H39" s="11"/>
    </row>
    <row r="40" spans="1:9" s="13" customFormat="1" ht="32.25" customHeight="1">
      <c r="A40" s="109" t="s">
        <v>228</v>
      </c>
      <c r="B40" s="6" t="s">
        <v>260</v>
      </c>
      <c r="C40" s="111">
        <f>C43+C46</f>
        <v>4203700</v>
      </c>
      <c r="D40" s="111">
        <f t="shared" ref="D40:E40" si="11">D43+D46</f>
        <v>2893100</v>
      </c>
      <c r="E40" s="111">
        <f t="shared" si="11"/>
        <v>2893100</v>
      </c>
    </row>
    <row r="41" spans="1:9" s="13" customFormat="1" ht="32.25" customHeight="1">
      <c r="A41" s="112" t="s">
        <v>229</v>
      </c>
      <c r="B41" s="107" t="s">
        <v>153</v>
      </c>
      <c r="C41" s="113">
        <f>C42</f>
        <v>4203700</v>
      </c>
      <c r="D41" s="113">
        <f t="shared" ref="D41:E41" si="12">D42</f>
        <v>2893100</v>
      </c>
      <c r="E41" s="113">
        <f t="shared" si="12"/>
        <v>2893100</v>
      </c>
    </row>
    <row r="42" spans="1:9" s="48" customFormat="1" ht="32.25" customHeight="1">
      <c r="A42" s="112" t="s">
        <v>318</v>
      </c>
      <c r="B42" s="107" t="s">
        <v>319</v>
      </c>
      <c r="C42" s="113">
        <f>C43</f>
        <v>4203700</v>
      </c>
      <c r="D42" s="113">
        <f t="shared" ref="D42:E42" si="13">D43</f>
        <v>2893100</v>
      </c>
      <c r="E42" s="113">
        <f t="shared" si="13"/>
        <v>2893100</v>
      </c>
    </row>
    <row r="43" spans="1:9" ht="37.5" customHeight="1">
      <c r="A43" s="115" t="s">
        <v>224</v>
      </c>
      <c r="B43" s="7" t="s">
        <v>253</v>
      </c>
      <c r="C43" s="120">
        <v>4203700</v>
      </c>
      <c r="D43" s="120">
        <v>2893100</v>
      </c>
      <c r="E43" s="120">
        <v>2893100</v>
      </c>
      <c r="F43" s="11"/>
      <c r="G43" s="11"/>
    </row>
    <row r="44" spans="1:9" s="20" customFormat="1" ht="39.75" customHeight="1">
      <c r="A44" s="116" t="s">
        <v>230</v>
      </c>
      <c r="B44" s="117" t="s">
        <v>261</v>
      </c>
      <c r="C44" s="118">
        <f>C45</f>
        <v>0</v>
      </c>
      <c r="D44" s="118">
        <f t="shared" ref="D44:E44" si="14">D45</f>
        <v>0</v>
      </c>
      <c r="E44" s="118">
        <f t="shared" si="14"/>
        <v>0</v>
      </c>
      <c r="F44" s="11"/>
    </row>
    <row r="45" spans="1:9" s="48" customFormat="1" ht="45" customHeight="1">
      <c r="A45" s="116" t="s">
        <v>320</v>
      </c>
      <c r="B45" s="117" t="s">
        <v>116</v>
      </c>
      <c r="C45" s="118">
        <f>C46</f>
        <v>0</v>
      </c>
      <c r="D45" s="118">
        <f t="shared" ref="D45:E45" si="15">D46</f>
        <v>0</v>
      </c>
      <c r="E45" s="118">
        <f t="shared" si="15"/>
        <v>0</v>
      </c>
      <c r="F45" s="11"/>
      <c r="H45" s="11"/>
    </row>
    <row r="46" spans="1:9" s="20" customFormat="1" ht="48" customHeight="1">
      <c r="A46" s="86" t="s">
        <v>231</v>
      </c>
      <c r="B46" s="119" t="s">
        <v>262</v>
      </c>
      <c r="C46" s="120"/>
      <c r="D46" s="120">
        <v>0</v>
      </c>
      <c r="E46" s="120">
        <v>0</v>
      </c>
      <c r="F46" s="11"/>
    </row>
    <row r="47" spans="1:9" s="13" customFormat="1" ht="47.25" customHeight="1">
      <c r="A47" s="121" t="s">
        <v>232</v>
      </c>
      <c r="B47" s="122" t="s">
        <v>263</v>
      </c>
      <c r="C47" s="123">
        <f>C48</f>
        <v>198683</v>
      </c>
      <c r="D47" s="123">
        <f t="shared" ref="D47:E47" si="16">D48</f>
        <v>0</v>
      </c>
      <c r="E47" s="123">
        <f t="shared" si="16"/>
        <v>0</v>
      </c>
    </row>
    <row r="48" spans="1:9" s="13" customFormat="1" ht="15.75">
      <c r="A48" s="116" t="s">
        <v>233</v>
      </c>
      <c r="B48" s="117" t="s">
        <v>154</v>
      </c>
      <c r="C48" s="118">
        <f>C49</f>
        <v>198683</v>
      </c>
      <c r="D48" s="118">
        <f t="shared" ref="D48:E48" si="17">D49</f>
        <v>0</v>
      </c>
      <c r="E48" s="118">
        <f t="shared" si="17"/>
        <v>0</v>
      </c>
    </row>
    <row r="49" spans="1:9" ht="24" customHeight="1">
      <c r="A49" s="86" t="s">
        <v>234</v>
      </c>
      <c r="B49" s="119" t="s">
        <v>117</v>
      </c>
      <c r="C49" s="120">
        <v>198683</v>
      </c>
      <c r="D49" s="120">
        <v>0</v>
      </c>
      <c r="E49" s="120">
        <v>0</v>
      </c>
    </row>
    <row r="50" spans="1:9" s="13" customFormat="1" ht="33" customHeight="1">
      <c r="A50" s="121" t="s">
        <v>235</v>
      </c>
      <c r="B50" s="122" t="s">
        <v>155</v>
      </c>
      <c r="C50" s="123">
        <f>C51+C53</f>
        <v>98600</v>
      </c>
      <c r="D50" s="123">
        <f t="shared" ref="D50:E50" si="18">D51+D53</f>
        <v>101900</v>
      </c>
      <c r="E50" s="123">
        <f t="shared" si="18"/>
        <v>0</v>
      </c>
    </row>
    <row r="51" spans="1:9" s="13" customFormat="1" ht="48.75" customHeight="1">
      <c r="A51" s="116" t="s">
        <v>236</v>
      </c>
      <c r="B51" s="117" t="s">
        <v>264</v>
      </c>
      <c r="C51" s="118">
        <f>C52</f>
        <v>98600</v>
      </c>
      <c r="D51" s="118">
        <f t="shared" ref="D51:E51" si="19">D52</f>
        <v>101900</v>
      </c>
      <c r="E51" s="118">
        <f t="shared" si="19"/>
        <v>0</v>
      </c>
    </row>
    <row r="52" spans="1:9" ht="64.5" customHeight="1">
      <c r="A52" s="86" t="s">
        <v>225</v>
      </c>
      <c r="B52" s="119" t="s">
        <v>254</v>
      </c>
      <c r="C52" s="120">
        <v>98600</v>
      </c>
      <c r="D52" s="120">
        <v>101900</v>
      </c>
      <c r="E52" s="120"/>
    </row>
    <row r="53" spans="1:9" s="20" customFormat="1" ht="94.5" hidden="1">
      <c r="A53" s="116" t="s">
        <v>237</v>
      </c>
      <c r="B53" s="117" t="s">
        <v>265</v>
      </c>
      <c r="C53" s="118"/>
      <c r="D53" s="118">
        <f t="shared" ref="D53:E53" si="20">D54</f>
        <v>0</v>
      </c>
      <c r="E53" s="118">
        <f t="shared" si="20"/>
        <v>0</v>
      </c>
    </row>
    <row r="54" spans="1:9" s="20" customFormat="1" ht="94.5" hidden="1">
      <c r="A54" s="86" t="s">
        <v>226</v>
      </c>
      <c r="B54" s="119" t="s">
        <v>255</v>
      </c>
      <c r="C54" s="120"/>
      <c r="D54" s="120">
        <v>0</v>
      </c>
      <c r="E54" s="120">
        <v>0</v>
      </c>
      <c r="H54" s="11"/>
    </row>
    <row r="55" spans="1:9" s="45" customFormat="1" ht="15.75">
      <c r="A55" s="121" t="s">
        <v>238</v>
      </c>
      <c r="B55" s="122" t="s">
        <v>207</v>
      </c>
      <c r="C55" s="123">
        <f>C56</f>
        <v>2092016.36</v>
      </c>
      <c r="D55" s="123">
        <f t="shared" ref="D55:E56" si="21">D56</f>
        <v>1676507.11</v>
      </c>
      <c r="E55" s="123">
        <f t="shared" si="21"/>
        <v>1676507.11</v>
      </c>
      <c r="F55" s="11"/>
    </row>
    <row r="56" spans="1:9" s="43" customFormat="1" ht="80.25" customHeight="1">
      <c r="A56" s="116" t="s">
        <v>239</v>
      </c>
      <c r="B56" s="117" t="s">
        <v>266</v>
      </c>
      <c r="C56" s="118">
        <f>C57</f>
        <v>2092016.36</v>
      </c>
      <c r="D56" s="118">
        <f t="shared" si="21"/>
        <v>1676507.11</v>
      </c>
      <c r="E56" s="118">
        <f t="shared" si="21"/>
        <v>1676507.11</v>
      </c>
      <c r="G56" s="11"/>
    </row>
    <row r="57" spans="1:9" s="43" customFormat="1" ht="98.25" customHeight="1">
      <c r="A57" s="86" t="s">
        <v>227</v>
      </c>
      <c r="B57" s="86" t="s">
        <v>256</v>
      </c>
      <c r="C57" s="120">
        <v>2092016.36</v>
      </c>
      <c r="D57" s="120">
        <v>1676507.11</v>
      </c>
      <c r="E57" s="167">
        <v>1676507.11</v>
      </c>
      <c r="G57" s="11"/>
      <c r="H57" s="11"/>
      <c r="I57" s="11">
        <f>C57-'Приложение 5'!J53</f>
        <v>2092016.36</v>
      </c>
    </row>
    <row r="58" spans="1:9" ht="15.75">
      <c r="A58" s="109" t="s">
        <v>20</v>
      </c>
      <c r="B58" s="7"/>
      <c r="C58" s="111">
        <f>C12+C38</f>
        <v>9657151.6799999997</v>
      </c>
      <c r="D58" s="111">
        <f>D12+D38</f>
        <v>8226659.4299999997</v>
      </c>
      <c r="E58" s="111">
        <f>E12+E38</f>
        <v>8094759.4299999997</v>
      </c>
      <c r="G58" s="11"/>
      <c r="H58" s="11"/>
    </row>
    <row r="59" spans="1:9">
      <c r="C59" s="9"/>
      <c r="G59" s="11"/>
      <c r="H59" s="11"/>
    </row>
    <row r="60" spans="1:9">
      <c r="C60" s="9"/>
      <c r="D60" s="9"/>
      <c r="E60" s="9"/>
      <c r="G60" s="11"/>
      <c r="H60" s="11"/>
    </row>
    <row r="61" spans="1:9">
      <c r="G61" s="11"/>
    </row>
    <row r="72" spans="1:1">
      <c r="A72" s="9"/>
    </row>
  </sheetData>
  <mergeCells count="12">
    <mergeCell ref="C10:E10"/>
    <mergeCell ref="B10:B11"/>
    <mergeCell ref="A10:A11"/>
    <mergeCell ref="A6:E6"/>
    <mergeCell ref="A1:E1"/>
    <mergeCell ref="A3:E3"/>
    <mergeCell ref="A8:E8"/>
    <mergeCell ref="A5:E5"/>
    <mergeCell ref="A4:E4"/>
    <mergeCell ref="A2:E2"/>
    <mergeCell ref="A9:E9"/>
    <mergeCell ref="A7:E7"/>
  </mergeCells>
  <phoneticPr fontId="4" type="noConversion"/>
  <printOptions horizontalCentered="1"/>
  <pageMargins left="0.51181102362204722" right="0.43307086614173229" top="0.47244094488188981" bottom="0.39370078740157483" header="0.31496062992125984" footer="0.31496062992125984"/>
  <pageSetup paperSize="9" scale="60" fitToWidth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6" sqref="A6:E6"/>
    </sheetView>
  </sheetViews>
  <sheetFormatPr defaultRowHeight="15"/>
  <cols>
    <col min="1" max="1" width="28.140625" customWidth="1"/>
    <col min="2" max="2" width="48.85546875" customWidth="1"/>
    <col min="3" max="4" width="17.42578125" customWidth="1"/>
    <col min="5" max="5" width="16.85546875" customWidth="1"/>
    <col min="7" max="7" width="11.140625" bestFit="1" customWidth="1"/>
  </cols>
  <sheetData>
    <row r="1" spans="1:6" ht="15.75">
      <c r="A1" s="204" t="s">
        <v>359</v>
      </c>
      <c r="B1" s="204"/>
      <c r="C1" s="204"/>
      <c r="D1" s="204"/>
      <c r="E1" s="204"/>
    </row>
    <row r="2" spans="1:6" ht="15.75">
      <c r="A2" s="205" t="s">
        <v>293</v>
      </c>
      <c r="B2" s="205"/>
      <c r="C2" s="205"/>
      <c r="D2" s="205"/>
      <c r="E2" s="205"/>
    </row>
    <row r="3" spans="1:6" ht="15.75">
      <c r="A3" s="205" t="s">
        <v>29</v>
      </c>
      <c r="B3" s="205"/>
      <c r="C3" s="205"/>
      <c r="D3" s="205"/>
      <c r="E3" s="205"/>
    </row>
    <row r="4" spans="1:6" ht="15.75">
      <c r="A4" s="205" t="s">
        <v>21</v>
      </c>
      <c r="B4" s="205"/>
      <c r="C4" s="205"/>
      <c r="D4" s="205"/>
      <c r="E4" s="205"/>
    </row>
    <row r="5" spans="1:6" ht="15.75">
      <c r="A5" s="205" t="s">
        <v>22</v>
      </c>
      <c r="B5" s="205"/>
      <c r="C5" s="205"/>
      <c r="D5" s="205"/>
      <c r="E5" s="205"/>
    </row>
    <row r="6" spans="1:6" ht="15.75">
      <c r="A6" s="205" t="s">
        <v>388</v>
      </c>
      <c r="B6" s="205"/>
      <c r="C6" s="205"/>
      <c r="D6" s="205"/>
      <c r="E6" s="205"/>
      <c r="F6" s="10"/>
    </row>
    <row r="7" spans="1:6" ht="15.75" customHeight="1">
      <c r="A7" s="211"/>
      <c r="B7" s="211"/>
      <c r="C7" s="211"/>
      <c r="D7" s="211"/>
      <c r="E7" s="211"/>
    </row>
    <row r="8" spans="1:6" ht="33" customHeight="1">
      <c r="A8" s="210" t="s">
        <v>376</v>
      </c>
      <c r="B8" s="210"/>
      <c r="C8" s="210"/>
      <c r="D8" s="210"/>
      <c r="E8" s="210"/>
    </row>
    <row r="9" spans="1:6">
      <c r="A9" s="224"/>
      <c r="B9" s="224"/>
      <c r="C9" s="224"/>
      <c r="D9" s="224"/>
      <c r="E9" s="224"/>
    </row>
    <row r="10" spans="1:6" ht="15.75">
      <c r="A10" s="218" t="s">
        <v>32</v>
      </c>
      <c r="B10" s="218" t="s">
        <v>33</v>
      </c>
      <c r="C10" s="221" t="s">
        <v>34</v>
      </c>
      <c r="D10" s="222"/>
      <c r="E10" s="223"/>
    </row>
    <row r="11" spans="1:6" ht="63" customHeight="1">
      <c r="A11" s="219"/>
      <c r="B11" s="219"/>
      <c r="C11" s="195" t="s">
        <v>285</v>
      </c>
      <c r="D11" s="195" t="s">
        <v>314</v>
      </c>
      <c r="E11" s="195" t="s">
        <v>375</v>
      </c>
    </row>
    <row r="12" spans="1:6" ht="31.5">
      <c r="A12" s="3" t="s">
        <v>35</v>
      </c>
      <c r="B12" s="8" t="s">
        <v>36</v>
      </c>
      <c r="C12" s="24">
        <f>C18+C14</f>
        <v>0</v>
      </c>
      <c r="D12" s="24">
        <f>D18+D14</f>
        <v>201868.99000000022</v>
      </c>
      <c r="E12" s="24">
        <f>E18+E14</f>
        <v>404737.97000000067</v>
      </c>
    </row>
    <row r="13" spans="1:6" ht="31.5">
      <c r="A13" s="3" t="s">
        <v>37</v>
      </c>
      <c r="B13" s="8" t="s">
        <v>38</v>
      </c>
      <c r="C13" s="24">
        <f>C12</f>
        <v>0</v>
      </c>
      <c r="D13" s="24">
        <f>D12</f>
        <v>201868.99000000022</v>
      </c>
      <c r="E13" s="24">
        <f>E12</f>
        <v>404737.97000000067</v>
      </c>
    </row>
    <row r="14" spans="1:6" ht="18" customHeight="1">
      <c r="A14" s="3" t="s">
        <v>39</v>
      </c>
      <c r="B14" s="8" t="s">
        <v>40</v>
      </c>
      <c r="C14" s="24">
        <f>-'Приложение 2'!C58</f>
        <v>-9657151.6799999997</v>
      </c>
      <c r="D14" s="24">
        <f>-'Приложение 2'!D58</f>
        <v>-8226659.4299999997</v>
      </c>
      <c r="E14" s="24">
        <f>-'Приложение 2'!E58</f>
        <v>-8094759.4299999997</v>
      </c>
    </row>
    <row r="15" spans="1:6" ht="18" customHeight="1">
      <c r="A15" s="3" t="s">
        <v>41</v>
      </c>
      <c r="B15" s="8" t="s">
        <v>42</v>
      </c>
      <c r="C15" s="24">
        <f>C14</f>
        <v>-9657151.6799999997</v>
      </c>
      <c r="D15" s="24">
        <f>D14</f>
        <v>-8226659.4299999997</v>
      </c>
      <c r="E15" s="24">
        <f>E14</f>
        <v>-8094759.4299999997</v>
      </c>
    </row>
    <row r="16" spans="1:6" ht="31.5">
      <c r="A16" s="3" t="s">
        <v>43</v>
      </c>
      <c r="B16" s="8" t="s">
        <v>44</v>
      </c>
      <c r="C16" s="24">
        <f>C14</f>
        <v>-9657151.6799999997</v>
      </c>
      <c r="D16" s="24">
        <f>D14</f>
        <v>-8226659.4299999997</v>
      </c>
      <c r="E16" s="24">
        <f>E14</f>
        <v>-8094759.4299999997</v>
      </c>
    </row>
    <row r="17" spans="1:7" ht="31.5">
      <c r="A17" s="3" t="s">
        <v>45</v>
      </c>
      <c r="B17" s="8" t="s">
        <v>46</v>
      </c>
      <c r="C17" s="24">
        <f>C14</f>
        <v>-9657151.6799999997</v>
      </c>
      <c r="D17" s="24">
        <f>D14</f>
        <v>-8226659.4299999997</v>
      </c>
      <c r="E17" s="24">
        <f>E14</f>
        <v>-8094759.4299999997</v>
      </c>
    </row>
    <row r="18" spans="1:7" ht="18" customHeight="1">
      <c r="A18" s="3" t="s">
        <v>47</v>
      </c>
      <c r="B18" s="8" t="s">
        <v>48</v>
      </c>
      <c r="C18" s="24">
        <f>'Приложение 4'!D106</f>
        <v>9657151.6799999997</v>
      </c>
      <c r="D18" s="24">
        <f>'Приложение 4'!E106</f>
        <v>8428528.4199999999</v>
      </c>
      <c r="E18" s="24">
        <f>'Приложение 4'!F106</f>
        <v>8499497.4000000004</v>
      </c>
    </row>
    <row r="19" spans="1:7" ht="18" customHeight="1">
      <c r="A19" s="3" t="s">
        <v>49</v>
      </c>
      <c r="B19" s="8" t="s">
        <v>50</v>
      </c>
      <c r="C19" s="24">
        <f>C18</f>
        <v>9657151.6799999997</v>
      </c>
      <c r="D19" s="24">
        <f>D18</f>
        <v>8428528.4199999999</v>
      </c>
      <c r="E19" s="24">
        <f>E18</f>
        <v>8499497.4000000004</v>
      </c>
    </row>
    <row r="20" spans="1:7" ht="31.5">
      <c r="A20" s="3" t="s">
        <v>51</v>
      </c>
      <c r="B20" s="8" t="s">
        <v>52</v>
      </c>
      <c r="C20" s="24">
        <f>C18</f>
        <v>9657151.6799999997</v>
      </c>
      <c r="D20" s="24">
        <f>D18</f>
        <v>8428528.4199999999</v>
      </c>
      <c r="E20" s="24">
        <f>E18</f>
        <v>8499497.4000000004</v>
      </c>
    </row>
    <row r="21" spans="1:7" ht="31.5">
      <c r="A21" s="3" t="s">
        <v>53</v>
      </c>
      <c r="B21" s="8" t="s">
        <v>54</v>
      </c>
      <c r="C21" s="24">
        <f>C18</f>
        <v>9657151.6799999997</v>
      </c>
      <c r="D21" s="24">
        <f>D18</f>
        <v>8428528.4199999999</v>
      </c>
      <c r="E21" s="24">
        <f>E18</f>
        <v>8499497.4000000004</v>
      </c>
      <c r="G21" s="11"/>
    </row>
  </sheetData>
  <mergeCells count="12">
    <mergeCell ref="A1:E1"/>
    <mergeCell ref="A2:E2"/>
    <mergeCell ref="A3:E3"/>
    <mergeCell ref="A4:E4"/>
    <mergeCell ref="A6:E6"/>
    <mergeCell ref="A10:A11"/>
    <mergeCell ref="B10:B11"/>
    <mergeCell ref="C10:E10"/>
    <mergeCell ref="A8:E8"/>
    <mergeCell ref="A5:E5"/>
    <mergeCell ref="A9:E9"/>
    <mergeCell ref="A7:E7"/>
  </mergeCells>
  <phoneticPr fontId="4" type="noConversion"/>
  <printOptions horizontalCentered="1"/>
  <pageMargins left="0.51181102362204722" right="0.43307086614173229" top="0.47244094488188981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0"/>
  <sheetViews>
    <sheetView workbookViewId="0">
      <selection activeCell="A6" sqref="A6:F6"/>
    </sheetView>
  </sheetViews>
  <sheetFormatPr defaultRowHeight="15"/>
  <cols>
    <col min="1" max="1" width="55" style="18" customWidth="1"/>
    <col min="2" max="2" width="14.7109375" style="40" customWidth="1"/>
    <col min="3" max="3" width="13.28515625" style="18" customWidth="1"/>
    <col min="4" max="6" width="18" style="18" customWidth="1"/>
    <col min="7" max="8" width="15.7109375" bestFit="1" customWidth="1"/>
    <col min="9" max="10" width="14.7109375" bestFit="1" customWidth="1"/>
  </cols>
  <sheetData>
    <row r="1" spans="1:8" ht="15.75">
      <c r="A1" s="242" t="s">
        <v>360</v>
      </c>
      <c r="B1" s="242"/>
      <c r="C1" s="242"/>
      <c r="D1" s="242"/>
      <c r="E1" s="242"/>
      <c r="F1" s="242"/>
    </row>
    <row r="2" spans="1:8" ht="15.75">
      <c r="A2" s="242" t="s">
        <v>294</v>
      </c>
      <c r="B2" s="242"/>
      <c r="C2" s="242"/>
      <c r="D2" s="242"/>
      <c r="E2" s="242"/>
      <c r="F2" s="242"/>
    </row>
    <row r="3" spans="1:8" ht="15.75">
      <c r="A3" s="242" t="s">
        <v>29</v>
      </c>
      <c r="B3" s="242"/>
      <c r="C3" s="242"/>
      <c r="D3" s="242"/>
      <c r="E3" s="242"/>
      <c r="F3" s="242"/>
    </row>
    <row r="4" spans="1:8" ht="15.75">
      <c r="A4" s="242" t="s">
        <v>21</v>
      </c>
      <c r="B4" s="242"/>
      <c r="C4" s="242"/>
      <c r="D4" s="242"/>
      <c r="E4" s="242"/>
      <c r="F4" s="242"/>
    </row>
    <row r="5" spans="1:8" ht="15.75">
      <c r="A5" s="242" t="s">
        <v>22</v>
      </c>
      <c r="B5" s="242"/>
      <c r="C5" s="242"/>
      <c r="D5" s="242"/>
      <c r="E5" s="242"/>
      <c r="F5" s="242"/>
    </row>
    <row r="6" spans="1:8" ht="15.75">
      <c r="A6" s="242" t="s">
        <v>388</v>
      </c>
      <c r="B6" s="242"/>
      <c r="C6" s="242"/>
      <c r="D6" s="242"/>
      <c r="E6" s="242"/>
      <c r="F6" s="242"/>
    </row>
    <row r="7" spans="1:8">
      <c r="A7" s="247"/>
      <c r="B7" s="247"/>
      <c r="C7" s="247"/>
      <c r="D7" s="247"/>
      <c r="E7" s="247"/>
      <c r="F7" s="247"/>
    </row>
    <row r="8" spans="1:8" ht="35.25" customHeight="1">
      <c r="A8" s="243" t="s">
        <v>377</v>
      </c>
      <c r="B8" s="243"/>
      <c r="C8" s="243"/>
      <c r="D8" s="243"/>
      <c r="E8" s="243"/>
      <c r="F8" s="243"/>
    </row>
    <row r="9" spans="1:8" ht="30.75" customHeight="1">
      <c r="A9" s="246"/>
      <c r="B9" s="246"/>
      <c r="C9" s="246"/>
      <c r="D9" s="246"/>
      <c r="E9" s="246"/>
      <c r="F9" s="246"/>
    </row>
    <row r="10" spans="1:8" ht="15" customHeight="1">
      <c r="A10" s="218" t="s">
        <v>30</v>
      </c>
      <c r="B10" s="244" t="s">
        <v>55</v>
      </c>
      <c r="C10" s="218" t="s">
        <v>56</v>
      </c>
      <c r="D10" s="215" t="s">
        <v>34</v>
      </c>
      <c r="E10" s="216"/>
      <c r="F10" s="217"/>
    </row>
    <row r="11" spans="1:8" ht="31.5" customHeight="1">
      <c r="A11" s="219"/>
      <c r="B11" s="245"/>
      <c r="C11" s="219"/>
      <c r="D11" s="195" t="s">
        <v>285</v>
      </c>
      <c r="E11" s="195" t="s">
        <v>314</v>
      </c>
      <c r="F11" s="195" t="s">
        <v>375</v>
      </c>
    </row>
    <row r="12" spans="1:8" s="13" customFormat="1" ht="33" customHeight="1">
      <c r="A12" s="61" t="s">
        <v>385</v>
      </c>
      <c r="B12" s="33" t="s">
        <v>222</v>
      </c>
      <c r="C12" s="61"/>
      <c r="D12" s="62">
        <f>D13+D38+D43+D51+D81</f>
        <v>8435351.6799999997</v>
      </c>
      <c r="E12" s="62">
        <f>E13+E38+E43+E51</f>
        <v>7213428.4199999999</v>
      </c>
      <c r="F12" s="62">
        <f>F13+F38+F43+F51</f>
        <v>7386297.4000000004</v>
      </c>
      <c r="G12" s="11"/>
    </row>
    <row r="13" spans="1:8" s="13" customFormat="1" ht="16.5" customHeight="1">
      <c r="A13" s="61" t="s">
        <v>157</v>
      </c>
      <c r="B13" s="33" t="s">
        <v>159</v>
      </c>
      <c r="C13" s="61"/>
      <c r="D13" s="62">
        <f>D14+D24+D31+D35</f>
        <v>4527910.01</v>
      </c>
      <c r="E13" s="62">
        <f>E14+E24+E31+E35</f>
        <v>4205823.82</v>
      </c>
      <c r="F13" s="62">
        <f>F14+F24+F31+F35</f>
        <v>4335432.18</v>
      </c>
      <c r="G13" s="11"/>
    </row>
    <row r="14" spans="1:8" s="13" customFormat="1" ht="31.5">
      <c r="A14" s="61" t="s">
        <v>158</v>
      </c>
      <c r="B14" s="33" t="s">
        <v>160</v>
      </c>
      <c r="C14" s="34"/>
      <c r="D14" s="35">
        <f>D15+D18+D20+D22</f>
        <v>3927948.21</v>
      </c>
      <c r="E14" s="35">
        <f t="shared" ref="E14:F14" si="0">E15+E17+E18+E20+E22</f>
        <v>3672968.21</v>
      </c>
      <c r="F14" s="35">
        <f t="shared" si="0"/>
        <v>3765470.38</v>
      </c>
    </row>
    <row r="15" spans="1:8" ht="31.5">
      <c r="A15" s="49" t="s">
        <v>58</v>
      </c>
      <c r="B15" s="227" t="s">
        <v>122</v>
      </c>
      <c r="C15" s="226">
        <v>100</v>
      </c>
      <c r="D15" s="230">
        <f>'Приложение 5'!G14</f>
        <v>748012.28</v>
      </c>
      <c r="E15" s="225">
        <f>'Приложение 6 '!G15:G16</f>
        <v>748012.28</v>
      </c>
      <c r="F15" s="225">
        <f>'Приложение 6 '!H15:H16</f>
        <v>748012.28</v>
      </c>
    </row>
    <row r="16" spans="1:8" ht="63.75" customHeight="1">
      <c r="A16" s="63" t="s">
        <v>59</v>
      </c>
      <c r="B16" s="227"/>
      <c r="C16" s="226"/>
      <c r="D16" s="231"/>
      <c r="E16" s="225"/>
      <c r="F16" s="225"/>
      <c r="H16" s="11"/>
    </row>
    <row r="17" spans="1:9" s="48" customFormat="1" ht="48.75" hidden="1" customHeight="1">
      <c r="A17" s="74" t="s">
        <v>246</v>
      </c>
      <c r="B17" s="79" t="s">
        <v>122</v>
      </c>
      <c r="C17" s="80">
        <v>800</v>
      </c>
      <c r="D17" s="78"/>
      <c r="E17" s="78"/>
      <c r="F17" s="78"/>
      <c r="H17" s="11"/>
    </row>
    <row r="18" spans="1:9" ht="31.5">
      <c r="A18" s="49" t="s">
        <v>60</v>
      </c>
      <c r="B18" s="227" t="s">
        <v>123</v>
      </c>
      <c r="C18" s="226">
        <v>100</v>
      </c>
      <c r="D18" s="225">
        <f>SUM('Приложение 5'!G18)</f>
        <v>2562855.9300000002</v>
      </c>
      <c r="E18" s="225">
        <f>'Приложение 6 '!G18:G19</f>
        <v>2562855.9300000002</v>
      </c>
      <c r="F18" s="225">
        <f>'Приложение 6 '!H18:H19</f>
        <v>2562855.9300000002</v>
      </c>
    </row>
    <row r="19" spans="1:9" ht="63.75" customHeight="1">
      <c r="A19" s="63" t="s">
        <v>59</v>
      </c>
      <c r="B19" s="227"/>
      <c r="C19" s="226"/>
      <c r="D19" s="225"/>
      <c r="E19" s="225"/>
      <c r="F19" s="225"/>
    </row>
    <row r="20" spans="1:9" ht="31.5">
      <c r="A20" s="49" t="s">
        <v>60</v>
      </c>
      <c r="B20" s="227" t="s">
        <v>123</v>
      </c>
      <c r="C20" s="226">
        <v>200</v>
      </c>
      <c r="D20" s="225">
        <f>SUM('Приложение 5'!G20)</f>
        <v>604980</v>
      </c>
      <c r="E20" s="225">
        <f>'Приложение 6 '!G20:G21</f>
        <v>350000</v>
      </c>
      <c r="F20" s="225">
        <f>'Приложение 6 '!H20:H21</f>
        <v>442502.17</v>
      </c>
    </row>
    <row r="21" spans="1:9" ht="37.5" customHeight="1">
      <c r="A21" s="63" t="s">
        <v>268</v>
      </c>
      <c r="B21" s="227"/>
      <c r="C21" s="226"/>
      <c r="D21" s="225"/>
      <c r="E21" s="225"/>
      <c r="F21" s="225"/>
      <c r="H21" s="11"/>
    </row>
    <row r="22" spans="1:9" ht="31.5">
      <c r="A22" s="49" t="s">
        <v>60</v>
      </c>
      <c r="B22" s="227" t="s">
        <v>123</v>
      </c>
      <c r="C22" s="226">
        <v>800</v>
      </c>
      <c r="D22" s="225">
        <f>SUM('Приложение 5'!G22:G23)</f>
        <v>12100</v>
      </c>
      <c r="E22" s="225">
        <f>'Приложение 6 '!G22:G23</f>
        <v>12100</v>
      </c>
      <c r="F22" s="225">
        <f>'Приложение 6 '!H22:H23</f>
        <v>12100</v>
      </c>
    </row>
    <row r="23" spans="1:9" ht="15.75">
      <c r="A23" s="63" t="s">
        <v>62</v>
      </c>
      <c r="B23" s="227"/>
      <c r="C23" s="226"/>
      <c r="D23" s="225"/>
      <c r="E23" s="225"/>
      <c r="F23" s="225"/>
      <c r="H23" s="11"/>
    </row>
    <row r="24" spans="1:9" s="13" customFormat="1" ht="31.5">
      <c r="A24" s="64" t="s">
        <v>156</v>
      </c>
      <c r="B24" s="33" t="s">
        <v>162</v>
      </c>
      <c r="C24" s="34"/>
      <c r="D24" s="65">
        <f>D25+D27+D29</f>
        <v>447044</v>
      </c>
      <c r="E24" s="65">
        <f t="shared" ref="E24" si="1">E25+E27+E29</f>
        <v>367044</v>
      </c>
      <c r="F24" s="35">
        <f>F25+F27+F29</f>
        <v>417044</v>
      </c>
      <c r="I24" s="11"/>
    </row>
    <row r="25" spans="1:9" s="13" customFormat="1" ht="31.5">
      <c r="A25" s="49" t="s">
        <v>106</v>
      </c>
      <c r="B25" s="227" t="s">
        <v>129</v>
      </c>
      <c r="C25" s="226">
        <v>800</v>
      </c>
      <c r="D25" s="225">
        <f>SUM('Приложение 5'!G33)</f>
        <v>4044</v>
      </c>
      <c r="E25" s="225">
        <f>'Приложение 6 '!G34</f>
        <v>4044</v>
      </c>
      <c r="F25" s="225">
        <f>'Приложение 6 '!H34</f>
        <v>4044</v>
      </c>
    </row>
    <row r="26" spans="1:9" s="13" customFormat="1" ht="31.5">
      <c r="A26" s="63" t="s">
        <v>61</v>
      </c>
      <c r="B26" s="227"/>
      <c r="C26" s="226"/>
      <c r="D26" s="225"/>
      <c r="E26" s="225"/>
      <c r="F26" s="225"/>
    </row>
    <row r="27" spans="1:9" s="13" customFormat="1" ht="31.5">
      <c r="A27" s="49" t="s">
        <v>107</v>
      </c>
      <c r="B27" s="227" t="s">
        <v>130</v>
      </c>
      <c r="C27" s="226">
        <v>200</v>
      </c>
      <c r="D27" s="230">
        <f>SUM('Приложение 5'!G35)</f>
        <v>430000</v>
      </c>
      <c r="E27" s="225">
        <f>'Приложение 6 '!G36</f>
        <v>350000</v>
      </c>
      <c r="F27" s="225">
        <f>'Приложение 6 '!H36</f>
        <v>400000</v>
      </c>
    </row>
    <row r="28" spans="1:9" s="13" customFormat="1" ht="31.5">
      <c r="A28" s="63" t="s">
        <v>269</v>
      </c>
      <c r="B28" s="227"/>
      <c r="C28" s="226"/>
      <c r="D28" s="231"/>
      <c r="E28" s="225"/>
      <c r="F28" s="225"/>
    </row>
    <row r="29" spans="1:9" s="13" customFormat="1" ht="31.5">
      <c r="A29" s="49" t="s">
        <v>114</v>
      </c>
      <c r="B29" s="232" t="s">
        <v>131</v>
      </c>
      <c r="C29" s="234">
        <v>200</v>
      </c>
      <c r="D29" s="230">
        <f>SUM('Приложение 5'!G37)</f>
        <v>13000</v>
      </c>
      <c r="E29" s="230">
        <f>'Приложение 6 '!G38</f>
        <v>13000</v>
      </c>
      <c r="F29" s="230">
        <f>'Приложение 6 '!H38</f>
        <v>13000</v>
      </c>
    </row>
    <row r="30" spans="1:9" s="13" customFormat="1" ht="31.5">
      <c r="A30" s="63" t="s">
        <v>269</v>
      </c>
      <c r="B30" s="233"/>
      <c r="C30" s="235"/>
      <c r="D30" s="231"/>
      <c r="E30" s="231"/>
      <c r="F30" s="231"/>
    </row>
    <row r="31" spans="1:9" s="13" customFormat="1" ht="47.25">
      <c r="A31" s="66" t="s">
        <v>322</v>
      </c>
      <c r="B31" s="33" t="s">
        <v>161</v>
      </c>
      <c r="C31" s="34"/>
      <c r="D31" s="65">
        <f>D32</f>
        <v>0</v>
      </c>
      <c r="E31" s="35">
        <f>SUM(E32)</f>
        <v>12893.81</v>
      </c>
      <c r="F31" s="35">
        <f>SUM(F32)</f>
        <v>0</v>
      </c>
    </row>
    <row r="32" spans="1:9" ht="64.5" customHeight="1">
      <c r="A32" s="248" t="s">
        <v>321</v>
      </c>
      <c r="B32" s="232" t="s">
        <v>128</v>
      </c>
      <c r="C32" s="234">
        <v>500</v>
      </c>
      <c r="D32" s="230">
        <v>0</v>
      </c>
      <c r="E32" s="239">
        <f>'Приложение 6 '!G30</f>
        <v>12893.81</v>
      </c>
      <c r="F32" s="230"/>
    </row>
    <row r="33" spans="1:7" ht="0.75" hidden="1" customHeight="1">
      <c r="A33" s="249"/>
      <c r="B33" s="236"/>
      <c r="C33" s="237"/>
      <c r="D33" s="238"/>
      <c r="E33" s="240"/>
      <c r="F33" s="238"/>
    </row>
    <row r="34" spans="1:7" s="48" customFormat="1" ht="21.75" customHeight="1">
      <c r="A34" s="250"/>
      <c r="B34" s="233"/>
      <c r="C34" s="235"/>
      <c r="D34" s="231"/>
      <c r="E34" s="241"/>
      <c r="F34" s="231"/>
    </row>
    <row r="35" spans="1:7" ht="47.25">
      <c r="A35" s="61" t="s">
        <v>170</v>
      </c>
      <c r="B35" s="67" t="s">
        <v>171</v>
      </c>
      <c r="C35" s="68"/>
      <c r="D35" s="69">
        <f>D36</f>
        <v>152917.79999999999</v>
      </c>
      <c r="E35" s="69">
        <f t="shared" ref="E35:F35" si="2">SUM(E36)</f>
        <v>152917.79999999999</v>
      </c>
      <c r="F35" s="69">
        <f t="shared" si="2"/>
        <v>152917.79999999999</v>
      </c>
    </row>
    <row r="36" spans="1:7" ht="31.5">
      <c r="A36" s="49" t="s">
        <v>70</v>
      </c>
      <c r="B36" s="227" t="s">
        <v>132</v>
      </c>
      <c r="C36" s="226">
        <v>300</v>
      </c>
      <c r="D36" s="225">
        <f>SUM('Приложение 5'!G79:G80)</f>
        <v>152917.79999999999</v>
      </c>
      <c r="E36" s="225">
        <f>'Приложение 6 '!G67</f>
        <v>152917.79999999999</v>
      </c>
      <c r="F36" s="225">
        <f>'Приложение 6 '!H67</f>
        <v>152917.79999999999</v>
      </c>
    </row>
    <row r="37" spans="1:7" ht="16.5" customHeight="1">
      <c r="A37" s="63" t="s">
        <v>71</v>
      </c>
      <c r="B37" s="227"/>
      <c r="C37" s="226"/>
      <c r="D37" s="225"/>
      <c r="E37" s="225"/>
      <c r="F37" s="225"/>
    </row>
    <row r="38" spans="1:7" s="12" customFormat="1" ht="18" customHeight="1">
      <c r="A38" s="61" t="s">
        <v>120</v>
      </c>
      <c r="B38" s="33" t="s">
        <v>173</v>
      </c>
      <c r="C38" s="61"/>
      <c r="D38" s="62">
        <f t="shared" ref="D38:F39" si="3">SUM(D39)</f>
        <v>40000</v>
      </c>
      <c r="E38" s="62">
        <f t="shared" si="3"/>
        <v>50000</v>
      </c>
      <c r="F38" s="62">
        <f t="shared" si="3"/>
        <v>50000</v>
      </c>
      <c r="G38" s="57"/>
    </row>
    <row r="39" spans="1:7" s="12" customFormat="1" ht="31.5">
      <c r="A39" s="61" t="s">
        <v>172</v>
      </c>
      <c r="B39" s="33" t="s">
        <v>174</v>
      </c>
      <c r="C39" s="61"/>
      <c r="D39" s="62">
        <f>D40</f>
        <v>40000</v>
      </c>
      <c r="E39" s="62">
        <f t="shared" si="3"/>
        <v>50000</v>
      </c>
      <c r="F39" s="62">
        <f t="shared" si="3"/>
        <v>50000</v>
      </c>
    </row>
    <row r="40" spans="1:7" ht="31.5" customHeight="1">
      <c r="A40" s="49" t="s">
        <v>66</v>
      </c>
      <c r="B40" s="227" t="s">
        <v>124</v>
      </c>
      <c r="C40" s="226">
        <v>200</v>
      </c>
      <c r="D40" s="225">
        <f>'Приложение 5'!G46</f>
        <v>40000</v>
      </c>
      <c r="E40" s="225">
        <f>'Приложение 6 '!G46</f>
        <v>50000</v>
      </c>
      <c r="F40" s="225">
        <f>'Приложение 6 '!H46</f>
        <v>50000</v>
      </c>
    </row>
    <row r="41" spans="1:7" ht="39.75" customHeight="1">
      <c r="A41" s="63" t="s">
        <v>269</v>
      </c>
      <c r="B41" s="227"/>
      <c r="C41" s="226"/>
      <c r="D41" s="225"/>
      <c r="E41" s="225"/>
      <c r="F41" s="225"/>
    </row>
    <row r="42" spans="1:7" s="48" customFormat="1" ht="66" hidden="1" customHeight="1">
      <c r="A42" s="63" t="s">
        <v>311</v>
      </c>
      <c r="B42" s="135" t="s">
        <v>124</v>
      </c>
      <c r="C42" s="137">
        <v>400</v>
      </c>
      <c r="D42" s="136">
        <f>'Приложение 5'!G48</f>
        <v>0</v>
      </c>
      <c r="E42" s="136"/>
      <c r="F42" s="136"/>
    </row>
    <row r="43" spans="1:7" s="16" customFormat="1" ht="15.75">
      <c r="A43" s="61" t="s">
        <v>175</v>
      </c>
      <c r="B43" s="33" t="s">
        <v>176</v>
      </c>
      <c r="C43" s="34"/>
      <c r="D43" s="70">
        <f>D44+D47</f>
        <v>356000</v>
      </c>
      <c r="E43" s="70">
        <f t="shared" ref="E43:F43" si="4">E44+E47</f>
        <v>236739.38</v>
      </c>
      <c r="F43" s="70">
        <f t="shared" si="4"/>
        <v>280000</v>
      </c>
      <c r="G43" s="77"/>
    </row>
    <row r="44" spans="1:7" s="15" customFormat="1" ht="31.5">
      <c r="A44" s="61" t="s">
        <v>177</v>
      </c>
      <c r="B44" s="33" t="s">
        <v>178</v>
      </c>
      <c r="C44" s="34"/>
      <c r="D44" s="70">
        <f>D45</f>
        <v>276000</v>
      </c>
      <c r="E44" s="70">
        <f t="shared" ref="E44:F44" si="5">E45</f>
        <v>186739.38</v>
      </c>
      <c r="F44" s="70">
        <f t="shared" si="5"/>
        <v>200000</v>
      </c>
    </row>
    <row r="45" spans="1:7" ht="33" customHeight="1">
      <c r="A45" s="49" t="s">
        <v>68</v>
      </c>
      <c r="B45" s="227" t="s">
        <v>125</v>
      </c>
      <c r="C45" s="226">
        <v>200</v>
      </c>
      <c r="D45" s="225">
        <f>'Приложение 5'!G70</f>
        <v>276000</v>
      </c>
      <c r="E45" s="225">
        <f>'Приложение 6 '!G59</f>
        <v>186739.38</v>
      </c>
      <c r="F45" s="225">
        <f>'Приложение 6 '!H59</f>
        <v>200000</v>
      </c>
    </row>
    <row r="46" spans="1:7" ht="31.5">
      <c r="A46" s="63" t="s">
        <v>269</v>
      </c>
      <c r="B46" s="227"/>
      <c r="C46" s="226"/>
      <c r="D46" s="225"/>
      <c r="E46" s="225"/>
      <c r="F46" s="225"/>
    </row>
    <row r="47" spans="1:7" s="15" customFormat="1" ht="32.25" customHeight="1">
      <c r="A47" s="61" t="s">
        <v>179</v>
      </c>
      <c r="B47" s="33" t="s">
        <v>180</v>
      </c>
      <c r="C47" s="34"/>
      <c r="D47" s="70">
        <f>D48</f>
        <v>80000</v>
      </c>
      <c r="E47" s="70">
        <f t="shared" ref="E47:F47" si="6">SUM(E48)</f>
        <v>50000</v>
      </c>
      <c r="F47" s="70">
        <f t="shared" si="6"/>
        <v>80000</v>
      </c>
    </row>
    <row r="48" spans="1:7" ht="31.5">
      <c r="A48" s="49" t="s">
        <v>111</v>
      </c>
      <c r="B48" s="227" t="s">
        <v>126</v>
      </c>
      <c r="C48" s="226">
        <v>200</v>
      </c>
      <c r="D48" s="225">
        <f>'Приложение 5'!G72</f>
        <v>80000</v>
      </c>
      <c r="E48" s="225">
        <f>'Приложение 6 '!G61</f>
        <v>50000</v>
      </c>
      <c r="F48" s="225">
        <f>'Приложение 6 '!H61</f>
        <v>80000</v>
      </c>
    </row>
    <row r="49" spans="1:8" ht="31.5">
      <c r="A49" s="63" t="s">
        <v>269</v>
      </c>
      <c r="B49" s="227"/>
      <c r="C49" s="226"/>
      <c r="D49" s="225"/>
      <c r="E49" s="225"/>
      <c r="F49" s="225"/>
    </row>
    <row r="50" spans="1:8" s="48" customFormat="1" ht="66.75" hidden="1" customHeight="1">
      <c r="A50" s="63" t="s">
        <v>303</v>
      </c>
      <c r="B50" s="129" t="s">
        <v>304</v>
      </c>
      <c r="C50" s="133">
        <v>200</v>
      </c>
      <c r="D50" s="128"/>
      <c r="E50" s="128"/>
      <c r="F50" s="128"/>
    </row>
    <row r="51" spans="1:8" s="14" customFormat="1" ht="31.5">
      <c r="A51" s="71" t="s">
        <v>121</v>
      </c>
      <c r="B51" s="72" t="s">
        <v>181</v>
      </c>
      <c r="C51" s="71"/>
      <c r="D51" s="73">
        <f>D52+D55++D66+D69</f>
        <v>3511441.67</v>
      </c>
      <c r="E51" s="73">
        <f t="shared" ref="E51:F51" si="7">E52+E55++E66+E69</f>
        <v>2720865.22</v>
      </c>
      <c r="F51" s="73">
        <f t="shared" si="7"/>
        <v>2720865.22</v>
      </c>
    </row>
    <row r="52" spans="1:8" s="13" customFormat="1" ht="31.5">
      <c r="A52" s="61" t="s">
        <v>182</v>
      </c>
      <c r="B52" s="33" t="s">
        <v>183</v>
      </c>
      <c r="C52" s="34"/>
      <c r="D52" s="35">
        <f>SUM(D53)</f>
        <v>3000</v>
      </c>
      <c r="E52" s="35">
        <f>SUM(E53)</f>
        <v>3000</v>
      </c>
      <c r="F52" s="35">
        <f>SUM(F53)</f>
        <v>3000</v>
      </c>
    </row>
    <row r="53" spans="1:8" ht="38.25" customHeight="1">
      <c r="A53" s="49" t="s">
        <v>112</v>
      </c>
      <c r="B53" s="227" t="s">
        <v>127</v>
      </c>
      <c r="C53" s="226">
        <v>200</v>
      </c>
      <c r="D53" s="225">
        <f>SUM('Приложение 5'!G84:G85)</f>
        <v>3000</v>
      </c>
      <c r="E53" s="225">
        <f>'Приложение 6 '!G72</f>
        <v>3000</v>
      </c>
      <c r="F53" s="225">
        <f>'Приложение 6 '!H72</f>
        <v>3000</v>
      </c>
    </row>
    <row r="54" spans="1:8" ht="31.5">
      <c r="A54" s="63" t="s">
        <v>269</v>
      </c>
      <c r="B54" s="227"/>
      <c r="C54" s="226"/>
      <c r="D54" s="225"/>
      <c r="E54" s="225"/>
      <c r="F54" s="225"/>
    </row>
    <row r="55" spans="1:8" s="13" customFormat="1" ht="32.25" customHeight="1">
      <c r="A55" s="61" t="s">
        <v>184</v>
      </c>
      <c r="B55" s="33" t="s">
        <v>185</v>
      </c>
      <c r="C55" s="34"/>
      <c r="D55" s="35">
        <f>D56+D58+D60+D62+D64</f>
        <v>2516625.31</v>
      </c>
      <c r="E55" s="35">
        <f>E56+E58+E60</f>
        <v>2141558.1100000003</v>
      </c>
      <c r="F55" s="35">
        <f>F56+F58+F60</f>
        <v>2141558.1100000003</v>
      </c>
    </row>
    <row r="56" spans="1:8" ht="31.5">
      <c r="A56" s="49" t="s">
        <v>75</v>
      </c>
      <c r="B56" s="227" t="s">
        <v>133</v>
      </c>
      <c r="C56" s="226">
        <v>100</v>
      </c>
      <c r="D56" s="225">
        <f>SUM('Приложение 5'!G89:G90)</f>
        <v>1742058.11</v>
      </c>
      <c r="E56" s="225">
        <f>'Приложение 6 '!G77</f>
        <v>1742058.11</v>
      </c>
      <c r="F56" s="230">
        <f>'Приложение 6 '!H77</f>
        <v>1742058.11</v>
      </c>
    </row>
    <row r="57" spans="1:8" ht="62.25" customHeight="1">
      <c r="A57" s="63" t="s">
        <v>59</v>
      </c>
      <c r="B57" s="227"/>
      <c r="C57" s="226"/>
      <c r="D57" s="225"/>
      <c r="E57" s="225"/>
      <c r="F57" s="231"/>
    </row>
    <row r="58" spans="1:8" ht="31.5">
      <c r="A58" s="49" t="s">
        <v>75</v>
      </c>
      <c r="B58" s="227" t="s">
        <v>133</v>
      </c>
      <c r="C58" s="226">
        <v>200</v>
      </c>
      <c r="D58" s="225">
        <f>SUM('Приложение 5'!G91:G92)</f>
        <v>522097.37</v>
      </c>
      <c r="E58" s="225">
        <f>'Приложение 6 '!G79</f>
        <v>350000</v>
      </c>
      <c r="F58" s="225">
        <f>'Приложение 6 '!H79</f>
        <v>350000</v>
      </c>
    </row>
    <row r="59" spans="1:8" ht="31.5">
      <c r="A59" s="63" t="s">
        <v>269</v>
      </c>
      <c r="B59" s="227"/>
      <c r="C59" s="226"/>
      <c r="D59" s="225"/>
      <c r="E59" s="225"/>
      <c r="F59" s="225"/>
      <c r="H59" s="11"/>
    </row>
    <row r="60" spans="1:8" ht="31.5">
      <c r="A60" s="49" t="s">
        <v>75</v>
      </c>
      <c r="B60" s="227" t="s">
        <v>133</v>
      </c>
      <c r="C60" s="226">
        <v>800</v>
      </c>
      <c r="D60" s="225">
        <f>SUM('Приложение 5'!G93:G94)</f>
        <v>51800</v>
      </c>
      <c r="E60" s="225">
        <f>'Приложение 6 '!G81</f>
        <v>49500</v>
      </c>
      <c r="F60" s="225">
        <f>'Приложение 6 '!H81</f>
        <v>49500</v>
      </c>
    </row>
    <row r="61" spans="1:8" ht="15.75">
      <c r="A61" s="63" t="s">
        <v>62</v>
      </c>
      <c r="B61" s="227"/>
      <c r="C61" s="226"/>
      <c r="D61" s="225"/>
      <c r="E61" s="225"/>
      <c r="F61" s="225"/>
    </row>
    <row r="62" spans="1:8" ht="78.75">
      <c r="A62" s="49" t="s">
        <v>118</v>
      </c>
      <c r="B62" s="232" t="s">
        <v>134</v>
      </c>
      <c r="C62" s="234">
        <v>100</v>
      </c>
      <c r="D62" s="230">
        <f>SUM('Приложение 5'!G95:G96)</f>
        <v>198683</v>
      </c>
      <c r="E62" s="230"/>
      <c r="F62" s="230" t="s">
        <v>115</v>
      </c>
    </row>
    <row r="63" spans="1:8" ht="62.25" customHeight="1">
      <c r="A63" s="63" t="s">
        <v>59</v>
      </c>
      <c r="B63" s="233"/>
      <c r="C63" s="235"/>
      <c r="D63" s="231"/>
      <c r="E63" s="231"/>
      <c r="F63" s="231"/>
    </row>
    <row r="64" spans="1:8" ht="65.25" customHeight="1">
      <c r="A64" s="49" t="s">
        <v>119</v>
      </c>
      <c r="B64" s="232" t="s">
        <v>135</v>
      </c>
      <c r="C64" s="234">
        <v>100</v>
      </c>
      <c r="D64" s="230">
        <f>SUM('Приложение 5'!G97:G98)</f>
        <v>1986.83</v>
      </c>
      <c r="E64" s="230" t="s">
        <v>115</v>
      </c>
      <c r="F64" s="230" t="s">
        <v>115</v>
      </c>
    </row>
    <row r="65" spans="1:9" ht="62.25" customHeight="1">
      <c r="A65" s="63" t="s">
        <v>59</v>
      </c>
      <c r="B65" s="233"/>
      <c r="C65" s="235"/>
      <c r="D65" s="231"/>
      <c r="E65" s="231"/>
      <c r="F65" s="231"/>
    </row>
    <row r="66" spans="1:9" s="13" customFormat="1" ht="30" customHeight="1">
      <c r="A66" s="61" t="s">
        <v>186</v>
      </c>
      <c r="B66" s="33" t="s">
        <v>187</v>
      </c>
      <c r="C66" s="34"/>
      <c r="D66" s="35">
        <f>SUM(D67)</f>
        <v>3000</v>
      </c>
      <c r="E66" s="35">
        <f>SUM(E67)</f>
        <v>3000</v>
      </c>
      <c r="F66" s="35">
        <f>SUM(F67)</f>
        <v>3000</v>
      </c>
    </row>
    <row r="67" spans="1:9" ht="32.25" customHeight="1">
      <c r="A67" s="49" t="s">
        <v>113</v>
      </c>
      <c r="B67" s="227" t="s">
        <v>136</v>
      </c>
      <c r="C67" s="226">
        <v>200</v>
      </c>
      <c r="D67" s="225">
        <f>SUM('Приложение 5'!G110:G111)</f>
        <v>3000</v>
      </c>
      <c r="E67" s="225">
        <f>'Приложение 6 '!G90</f>
        <v>3000</v>
      </c>
      <c r="F67" s="225">
        <f>'Приложение 6 '!H90</f>
        <v>3000</v>
      </c>
    </row>
    <row r="68" spans="1:9" ht="31.5">
      <c r="A68" s="63" t="s">
        <v>269</v>
      </c>
      <c r="B68" s="227"/>
      <c r="C68" s="226"/>
      <c r="D68" s="225"/>
      <c r="E68" s="225"/>
      <c r="F68" s="225"/>
    </row>
    <row r="69" spans="1:9" s="13" customFormat="1" ht="31.5" customHeight="1">
      <c r="A69" s="61" t="s">
        <v>188</v>
      </c>
      <c r="B69" s="33" t="s">
        <v>189</v>
      </c>
      <c r="C69" s="34"/>
      <c r="D69" s="35">
        <f>D70+D72+D74+D76</f>
        <v>988816.36</v>
      </c>
      <c r="E69" s="35">
        <f t="shared" ref="E69:F69" si="8">E70+E72+E74+E76</f>
        <v>573307.11</v>
      </c>
      <c r="F69" s="35">
        <f t="shared" si="8"/>
        <v>573307.11</v>
      </c>
      <c r="G69" s="11"/>
    </row>
    <row r="70" spans="1:9" s="50" customFormat="1" ht="32.25" customHeight="1">
      <c r="A70" s="49" t="s">
        <v>208</v>
      </c>
      <c r="B70" s="232" t="s">
        <v>209</v>
      </c>
      <c r="C70" s="234">
        <v>100</v>
      </c>
      <c r="D70" s="230">
        <f>SUM('Приложение 5'!G100:G101)</f>
        <v>415509.25</v>
      </c>
      <c r="E70" s="228">
        <v>0</v>
      </c>
      <c r="F70" s="228">
        <v>0</v>
      </c>
    </row>
    <row r="71" spans="1:9" s="50" customFormat="1" ht="32.25" customHeight="1">
      <c r="A71" s="63" t="s">
        <v>59</v>
      </c>
      <c r="B71" s="233"/>
      <c r="C71" s="235"/>
      <c r="D71" s="231"/>
      <c r="E71" s="229"/>
      <c r="F71" s="229"/>
    </row>
    <row r="72" spans="1:9" s="50" customFormat="1" ht="32.25" customHeight="1">
      <c r="A72" s="49" t="s">
        <v>210</v>
      </c>
      <c r="B72" s="232" t="s">
        <v>211</v>
      </c>
      <c r="C72" s="234">
        <v>100</v>
      </c>
      <c r="D72" s="230">
        <f>SUM('Приложение 5'!G102:G103)</f>
        <v>21868.91</v>
      </c>
      <c r="E72" s="228">
        <v>0</v>
      </c>
      <c r="F72" s="228">
        <v>0</v>
      </c>
    </row>
    <row r="73" spans="1:9" s="50" customFormat="1" ht="32.25" customHeight="1">
      <c r="A73" s="63" t="s">
        <v>59</v>
      </c>
      <c r="B73" s="233"/>
      <c r="C73" s="235"/>
      <c r="D73" s="231"/>
      <c r="E73" s="229"/>
      <c r="F73" s="229"/>
      <c r="I73" s="87"/>
    </row>
    <row r="74" spans="1:9" s="17" customFormat="1" ht="33" customHeight="1">
      <c r="A74" s="49" t="s">
        <v>190</v>
      </c>
      <c r="B74" s="227" t="s">
        <v>191</v>
      </c>
      <c r="C74" s="234">
        <v>100</v>
      </c>
      <c r="D74" s="230">
        <f>SUM('Приложение 5'!G104:G105)</f>
        <v>477438.2</v>
      </c>
      <c r="E74" s="230">
        <f>'Приложение 6 '!G84</f>
        <v>477438.2</v>
      </c>
      <c r="F74" s="230">
        <f>'Приложение 6 '!H84</f>
        <v>477438.2</v>
      </c>
      <c r="H74" s="87"/>
    </row>
    <row r="75" spans="1:9" s="17" customFormat="1" ht="63.75" customHeight="1">
      <c r="A75" s="63" t="s">
        <v>59</v>
      </c>
      <c r="B75" s="227"/>
      <c r="C75" s="235"/>
      <c r="D75" s="231"/>
      <c r="E75" s="231"/>
      <c r="F75" s="231"/>
    </row>
    <row r="76" spans="1:9" s="13" customFormat="1" ht="33" customHeight="1">
      <c r="A76" s="49" t="s">
        <v>190</v>
      </c>
      <c r="B76" s="227" t="s">
        <v>191</v>
      </c>
      <c r="C76" s="226">
        <v>200</v>
      </c>
      <c r="D76" s="225">
        <f>SUM('Приложение 5'!G106:G107)</f>
        <v>74000</v>
      </c>
      <c r="E76" s="225">
        <f>'Приложение 6 '!G86</f>
        <v>95868.91</v>
      </c>
      <c r="F76" s="225">
        <f>'Приложение 6 '!H86</f>
        <v>95868.91</v>
      </c>
    </row>
    <row r="77" spans="1:9" s="13" customFormat="1" ht="31.5">
      <c r="A77" s="63" t="s">
        <v>269</v>
      </c>
      <c r="B77" s="227"/>
      <c r="C77" s="226"/>
      <c r="D77" s="225"/>
      <c r="E77" s="225"/>
      <c r="F77" s="225"/>
    </row>
    <row r="78" spans="1:9" s="48" customFormat="1" ht="31.5" hidden="1">
      <c r="A78" s="127" t="s">
        <v>298</v>
      </c>
      <c r="B78" s="33" t="s">
        <v>297</v>
      </c>
      <c r="C78" s="126"/>
      <c r="D78" s="35">
        <f>D79</f>
        <v>0</v>
      </c>
      <c r="E78" s="125"/>
      <c r="F78" s="125"/>
    </row>
    <row r="79" spans="1:9" s="48" customFormat="1" ht="47.25" hidden="1">
      <c r="A79" s="63" t="s">
        <v>299</v>
      </c>
      <c r="B79" s="124" t="s">
        <v>297</v>
      </c>
      <c r="C79" s="126"/>
      <c r="D79" s="125">
        <f>D80</f>
        <v>0</v>
      </c>
      <c r="E79" s="125"/>
      <c r="F79" s="125"/>
    </row>
    <row r="80" spans="1:9" s="48" customFormat="1" ht="94.5" hidden="1">
      <c r="A80" s="63" t="s">
        <v>300</v>
      </c>
      <c r="B80" s="124" t="s">
        <v>297</v>
      </c>
      <c r="C80" s="126">
        <v>200</v>
      </c>
      <c r="D80" s="125">
        <f>'Приложение 5'!G56</f>
        <v>0</v>
      </c>
      <c r="E80" s="125"/>
      <c r="F80" s="125"/>
    </row>
    <row r="81" spans="1:10" s="48" customFormat="1" ht="31.5">
      <c r="A81" s="155" t="s">
        <v>298</v>
      </c>
      <c r="B81" s="33" t="s">
        <v>297</v>
      </c>
      <c r="C81" s="151"/>
      <c r="D81" s="35">
        <f>D82</f>
        <v>0</v>
      </c>
      <c r="E81" s="150"/>
      <c r="F81" s="150"/>
    </row>
    <row r="82" spans="1:10" s="48" customFormat="1" ht="53.25" customHeight="1">
      <c r="A82" s="155" t="s">
        <v>299</v>
      </c>
      <c r="B82" s="149" t="s">
        <v>297</v>
      </c>
      <c r="C82" s="151"/>
      <c r="D82" s="150">
        <f>D83</f>
        <v>0</v>
      </c>
      <c r="E82" s="150"/>
      <c r="F82" s="150"/>
    </row>
    <row r="83" spans="1:10" s="48" customFormat="1" ht="94.5">
      <c r="A83" s="63" t="s">
        <v>300</v>
      </c>
      <c r="B83" s="149" t="s">
        <v>297</v>
      </c>
      <c r="C83" s="151">
        <v>200</v>
      </c>
      <c r="D83" s="150">
        <f>'Приложение 5'!G60</f>
        <v>0</v>
      </c>
      <c r="E83" s="150"/>
      <c r="F83" s="150"/>
    </row>
    <row r="84" spans="1:10" s="13" customFormat="1" ht="35.25" customHeight="1">
      <c r="A84" s="64" t="s">
        <v>163</v>
      </c>
      <c r="B84" s="33" t="s">
        <v>164</v>
      </c>
      <c r="C84" s="34"/>
      <c r="D84" s="35">
        <f>SUM(D85)</f>
        <v>1221800</v>
      </c>
      <c r="E84" s="35">
        <f t="shared" ref="E84:F84" si="9">SUM(E85)</f>
        <v>1215100</v>
      </c>
      <c r="F84" s="35">
        <f t="shared" si="9"/>
        <v>1113200</v>
      </c>
      <c r="G84" s="11"/>
    </row>
    <row r="85" spans="1:10" s="13" customFormat="1" ht="38.25" customHeight="1">
      <c r="A85" s="61" t="s">
        <v>165</v>
      </c>
      <c r="B85" s="33" t="s">
        <v>166</v>
      </c>
      <c r="C85" s="34"/>
      <c r="D85" s="35">
        <f>D86+D88+D91+D93+D95+D97+D100+D103+D104+D105</f>
        <v>1221800</v>
      </c>
      <c r="E85" s="35">
        <f>E86+E88+E89+E91+E93+E95+E97+E98+E100+E102+E104</f>
        <v>1215100</v>
      </c>
      <c r="F85" s="35">
        <f>F86+F88+F89+F91+F93+F95+F97+F98+F100+F102+F104</f>
        <v>1113200</v>
      </c>
      <c r="H85" s="11"/>
    </row>
    <row r="86" spans="1:10" s="13" customFormat="1" ht="30" customHeight="1">
      <c r="A86" s="251" t="s">
        <v>323</v>
      </c>
      <c r="B86" s="227" t="s">
        <v>167</v>
      </c>
      <c r="C86" s="226">
        <v>100</v>
      </c>
      <c r="D86" s="225">
        <f>'Приложение 5'!G41</f>
        <v>96600</v>
      </c>
      <c r="E86" s="225">
        <f>'Приложение 6 '!G42</f>
        <v>101900</v>
      </c>
      <c r="F86" s="225">
        <f>'Приложение 6 '!H42</f>
        <v>0</v>
      </c>
      <c r="G86" s="11"/>
    </row>
    <row r="87" spans="1:10" s="13" customFormat="1" ht="84.75" customHeight="1">
      <c r="A87" s="252"/>
      <c r="B87" s="227"/>
      <c r="C87" s="226"/>
      <c r="D87" s="225"/>
      <c r="E87" s="225"/>
      <c r="F87" s="225"/>
      <c r="J87" s="11"/>
    </row>
    <row r="88" spans="1:10" s="48" customFormat="1" ht="66.75" customHeight="1">
      <c r="A88" s="74" t="s">
        <v>324</v>
      </c>
      <c r="B88" s="79" t="s">
        <v>167</v>
      </c>
      <c r="C88" s="80">
        <v>200</v>
      </c>
      <c r="D88" s="78">
        <f>'Приложение 5'!G43</f>
        <v>2000</v>
      </c>
      <c r="E88" s="78"/>
      <c r="F88" s="78"/>
    </row>
    <row r="89" spans="1:10" ht="47.25" hidden="1">
      <c r="A89" s="49" t="s">
        <v>168</v>
      </c>
      <c r="B89" s="227" t="s">
        <v>169</v>
      </c>
      <c r="C89" s="226">
        <v>200</v>
      </c>
      <c r="D89" s="225">
        <f>SUM('Приложение 5'!G25:G26)</f>
        <v>0</v>
      </c>
      <c r="E89" s="225">
        <v>0</v>
      </c>
      <c r="F89" s="225">
        <v>0</v>
      </c>
    </row>
    <row r="90" spans="1:10" ht="9" hidden="1" customHeight="1">
      <c r="A90" s="63" t="s">
        <v>269</v>
      </c>
      <c r="B90" s="227"/>
      <c r="C90" s="226"/>
      <c r="D90" s="225"/>
      <c r="E90" s="225"/>
      <c r="F90" s="225"/>
    </row>
    <row r="91" spans="1:10" s="48" customFormat="1" ht="31.5">
      <c r="A91" s="49" t="s">
        <v>213</v>
      </c>
      <c r="B91" s="232" t="s">
        <v>212</v>
      </c>
      <c r="C91" s="234">
        <v>200</v>
      </c>
      <c r="D91" s="230">
        <f>'Приложение 5'!G65</f>
        <v>210000</v>
      </c>
      <c r="E91" s="230">
        <f>'Приложение 6 '!G56</f>
        <v>210000</v>
      </c>
      <c r="F91" s="230">
        <f>'Приложение 6 '!H56</f>
        <v>210000</v>
      </c>
      <c r="H91" s="11"/>
    </row>
    <row r="92" spans="1:10" s="48" customFormat="1" ht="31.5">
      <c r="A92" s="63" t="s">
        <v>269</v>
      </c>
      <c r="B92" s="233"/>
      <c r="C92" s="235"/>
      <c r="D92" s="231"/>
      <c r="E92" s="231"/>
      <c r="F92" s="231"/>
    </row>
    <row r="93" spans="1:10" s="48" customFormat="1" ht="48.75" customHeight="1">
      <c r="A93" s="74" t="s">
        <v>221</v>
      </c>
      <c r="B93" s="232" t="s">
        <v>218</v>
      </c>
      <c r="C93" s="234">
        <v>200</v>
      </c>
      <c r="D93" s="230">
        <f>SUM('Приложение 5'!G51:G52)</f>
        <v>225000</v>
      </c>
      <c r="E93" s="230">
        <f>'Приложение 6 '!G49</f>
        <v>225000</v>
      </c>
      <c r="F93" s="230">
        <f>'Приложение 6 '!H49</f>
        <v>225000</v>
      </c>
    </row>
    <row r="94" spans="1:10" s="48" customFormat="1" ht="31.5">
      <c r="A94" s="74" t="s">
        <v>269</v>
      </c>
      <c r="B94" s="233"/>
      <c r="C94" s="235"/>
      <c r="D94" s="231"/>
      <c r="E94" s="231"/>
      <c r="F94" s="231"/>
    </row>
    <row r="95" spans="1:10" s="48" customFormat="1" ht="63">
      <c r="A95" s="49" t="s">
        <v>220</v>
      </c>
      <c r="B95" s="232" t="s">
        <v>219</v>
      </c>
      <c r="C95" s="234">
        <v>200</v>
      </c>
      <c r="D95" s="230">
        <f>SUM('Приложение 5'!G53:G53)</f>
        <v>250000</v>
      </c>
      <c r="E95" s="230">
        <f>'Приложение 6 '!G51</f>
        <v>250000</v>
      </c>
      <c r="F95" s="230">
        <f>'Приложение 6 '!H51</f>
        <v>250000</v>
      </c>
      <c r="H95" s="11"/>
    </row>
    <row r="96" spans="1:10" s="48" customFormat="1" ht="31.5">
      <c r="A96" s="74" t="s">
        <v>269</v>
      </c>
      <c r="B96" s="233"/>
      <c r="C96" s="235"/>
      <c r="D96" s="231"/>
      <c r="E96" s="231"/>
      <c r="F96" s="231"/>
    </row>
    <row r="97" spans="1:8" s="48" customFormat="1" ht="78.75" customHeight="1">
      <c r="A97" s="49" t="s">
        <v>289</v>
      </c>
      <c r="B97" s="104" t="s">
        <v>287</v>
      </c>
      <c r="C97" s="105">
        <v>200</v>
      </c>
      <c r="D97" s="106">
        <f>'Приложение 5'!G55</f>
        <v>318200</v>
      </c>
      <c r="E97" s="106">
        <f>'Приложение 6 '!G53</f>
        <v>318200</v>
      </c>
      <c r="F97" s="106">
        <f>'Приложение 6 '!H53</f>
        <v>318200</v>
      </c>
    </row>
    <row r="98" spans="1:8" s="48" customFormat="1" ht="31.5" hidden="1">
      <c r="A98" s="75" t="s">
        <v>242</v>
      </c>
      <c r="B98" s="232" t="s">
        <v>244</v>
      </c>
      <c r="C98" s="234">
        <v>800</v>
      </c>
      <c r="D98" s="230">
        <f>'Приложение 5'!G58</f>
        <v>0</v>
      </c>
      <c r="E98" s="230"/>
      <c r="F98" s="230"/>
    </row>
    <row r="99" spans="1:8" s="48" customFormat="1" ht="31.5" hidden="1">
      <c r="A99" s="76" t="s">
        <v>269</v>
      </c>
      <c r="B99" s="233"/>
      <c r="C99" s="235"/>
      <c r="D99" s="231"/>
      <c r="E99" s="231"/>
      <c r="F99" s="231"/>
    </row>
    <row r="100" spans="1:8" s="48" customFormat="1" ht="15.75">
      <c r="A100" s="49" t="s">
        <v>243</v>
      </c>
      <c r="B100" s="232" t="s">
        <v>245</v>
      </c>
      <c r="C100" s="234">
        <v>200</v>
      </c>
      <c r="D100" s="230">
        <f>'Приложение 5'!G74</f>
        <v>100000</v>
      </c>
      <c r="E100" s="230">
        <f>'Приложение 6 '!G63</f>
        <v>100000</v>
      </c>
      <c r="F100" s="230">
        <f>'Приложение 6 '!H63</f>
        <v>100000</v>
      </c>
    </row>
    <row r="101" spans="1:8" s="48" customFormat="1" ht="31.5">
      <c r="A101" s="63" t="s">
        <v>269</v>
      </c>
      <c r="B101" s="233"/>
      <c r="C101" s="235"/>
      <c r="D101" s="231"/>
      <c r="E101" s="231"/>
      <c r="F101" s="231"/>
    </row>
    <row r="102" spans="1:8" s="48" customFormat="1" ht="62.25" hidden="1" customHeight="1">
      <c r="A102" s="63" t="s">
        <v>301</v>
      </c>
      <c r="B102" s="132" t="s">
        <v>302</v>
      </c>
      <c r="C102" s="131">
        <v>200</v>
      </c>
      <c r="D102" s="130"/>
      <c r="E102" s="130"/>
      <c r="F102" s="130"/>
    </row>
    <row r="103" spans="1:8" s="48" customFormat="1" ht="62.25" customHeight="1">
      <c r="A103" s="63" t="s">
        <v>368</v>
      </c>
      <c r="B103" s="189" t="s">
        <v>367</v>
      </c>
      <c r="C103" s="188">
        <v>200</v>
      </c>
      <c r="D103" s="187">
        <f>'Приложение 5'!G68</f>
        <v>0</v>
      </c>
      <c r="E103" s="187"/>
      <c r="F103" s="187"/>
    </row>
    <row r="104" spans="1:8" s="48" customFormat="1" ht="52.5" customHeight="1">
      <c r="A104" s="91" t="s">
        <v>306</v>
      </c>
      <c r="B104" s="140" t="s">
        <v>307</v>
      </c>
      <c r="C104" s="139">
        <v>800</v>
      </c>
      <c r="D104" s="138">
        <f>'Приложение 5'!G31</f>
        <v>20000</v>
      </c>
      <c r="E104" s="138">
        <f>'Приложение 6 '!G32</f>
        <v>10000</v>
      </c>
      <c r="F104" s="138">
        <f>'Приложение 6 '!H32</f>
        <v>10000</v>
      </c>
    </row>
    <row r="105" spans="1:8" s="48" customFormat="1" ht="65.25" customHeight="1">
      <c r="A105" s="91" t="s">
        <v>371</v>
      </c>
      <c r="B105" s="194" t="s">
        <v>244</v>
      </c>
      <c r="C105" s="193">
        <v>200</v>
      </c>
      <c r="D105" s="192">
        <f>'Приложение 5'!G61</f>
        <v>0</v>
      </c>
      <c r="E105" s="192"/>
      <c r="F105" s="192"/>
    </row>
    <row r="106" spans="1:8" ht="15.75">
      <c r="A106" s="64" t="s">
        <v>76</v>
      </c>
      <c r="B106" s="59"/>
      <c r="C106" s="60"/>
      <c r="D106" s="35">
        <f>D12+D84</f>
        <v>9657151.6799999997</v>
      </c>
      <c r="E106" s="35">
        <f>E12+E84</f>
        <v>8428528.4199999999</v>
      </c>
      <c r="F106" s="35">
        <f>F12+F84</f>
        <v>8499497.4000000004</v>
      </c>
      <c r="G106" s="11"/>
      <c r="H106" s="11"/>
    </row>
    <row r="107" spans="1:8" ht="15" customHeight="1">
      <c r="D107" s="39"/>
      <c r="E107" s="39"/>
      <c r="F107" s="39"/>
      <c r="H107" s="11"/>
    </row>
    <row r="108" spans="1:8" ht="15" customHeight="1">
      <c r="D108" s="39"/>
      <c r="F108" s="39"/>
    </row>
    <row r="109" spans="1:8" ht="15" customHeight="1">
      <c r="H109" s="11"/>
    </row>
    <row r="110" spans="1:8" ht="15" customHeight="1"/>
    <row r="112" spans="1:8" ht="15" customHeight="1">
      <c r="H112" s="11"/>
    </row>
    <row r="113" ht="15" customHeight="1"/>
    <row r="114" ht="15" customHeight="1"/>
    <row r="115" ht="15" customHeight="1"/>
    <row r="116" ht="15" customHeight="1"/>
    <row r="117" ht="15" customHeight="1"/>
    <row r="119" ht="15" customHeight="1"/>
    <row r="120" ht="15" customHeight="1"/>
  </sheetData>
  <mergeCells count="165">
    <mergeCell ref="A32:A34"/>
    <mergeCell ref="A86:A87"/>
    <mergeCell ref="B20:B21"/>
    <mergeCell ref="E22:E23"/>
    <mergeCell ref="C20:C21"/>
    <mergeCell ref="B18:B19"/>
    <mergeCell ref="B100:B101"/>
    <mergeCell ref="C100:C101"/>
    <mergeCell ref="D100:D101"/>
    <mergeCell ref="E100:E101"/>
    <mergeCell ref="D48:D49"/>
    <mergeCell ref="C58:C59"/>
    <mergeCell ref="C56:C57"/>
    <mergeCell ref="D58:D59"/>
    <mergeCell ref="D53:D54"/>
    <mergeCell ref="D25:D26"/>
    <mergeCell ref="D45:D46"/>
    <mergeCell ref="E45:E46"/>
    <mergeCell ref="B29:B30"/>
    <mergeCell ref="C29:C30"/>
    <mergeCell ref="D27:D28"/>
    <mergeCell ref="E29:E30"/>
    <mergeCell ref="E40:E41"/>
    <mergeCell ref="C40:C41"/>
    <mergeCell ref="F100:F101"/>
    <mergeCell ref="B91:B92"/>
    <mergeCell ref="C91:C92"/>
    <mergeCell ref="D91:D92"/>
    <mergeCell ref="F91:F92"/>
    <mergeCell ref="E91:E92"/>
    <mergeCell ref="B93:B94"/>
    <mergeCell ref="C93:C94"/>
    <mergeCell ref="D93:D94"/>
    <mergeCell ref="B95:B96"/>
    <mergeCell ref="C95:C96"/>
    <mergeCell ref="E93:E94"/>
    <mergeCell ref="D20:D21"/>
    <mergeCell ref="A7:F7"/>
    <mergeCell ref="C18:C19"/>
    <mergeCell ref="F22:F23"/>
    <mergeCell ref="F32:F34"/>
    <mergeCell ref="B98:B99"/>
    <mergeCell ref="C98:C99"/>
    <mergeCell ref="D98:D99"/>
    <mergeCell ref="E98:E99"/>
    <mergeCell ref="F98:F99"/>
    <mergeCell ref="B62:B63"/>
    <mergeCell ref="B36:B37"/>
    <mergeCell ref="C36:C37"/>
    <mergeCell ref="E86:E87"/>
    <mergeCell ref="F86:F87"/>
    <mergeCell ref="C86:C87"/>
    <mergeCell ref="D86:D87"/>
    <mergeCell ref="C60:C61"/>
    <mergeCell ref="D95:D96"/>
    <mergeCell ref="F95:F96"/>
    <mergeCell ref="E95:E96"/>
    <mergeCell ref="F93:F94"/>
    <mergeCell ref="F53:F54"/>
    <mergeCell ref="F40:F41"/>
    <mergeCell ref="A1:F1"/>
    <mergeCell ref="A2:F2"/>
    <mergeCell ref="A3:F3"/>
    <mergeCell ref="A4:F4"/>
    <mergeCell ref="E15:E16"/>
    <mergeCell ref="F15:F16"/>
    <mergeCell ref="A5:F5"/>
    <mergeCell ref="A6:F6"/>
    <mergeCell ref="B15:B16"/>
    <mergeCell ref="C15:C16"/>
    <mergeCell ref="D15:D16"/>
    <mergeCell ref="A8:F8"/>
    <mergeCell ref="A10:A11"/>
    <mergeCell ref="B10:B11"/>
    <mergeCell ref="A9:F9"/>
    <mergeCell ref="C10:C11"/>
    <mergeCell ref="D10:F10"/>
    <mergeCell ref="F20:F21"/>
    <mergeCell ref="E18:E19"/>
    <mergeCell ref="E20:E21"/>
    <mergeCell ref="C62:C63"/>
    <mergeCell ref="B64:B65"/>
    <mergeCell ref="B32:B34"/>
    <mergeCell ref="C32:C34"/>
    <mergeCell ref="F18:F19"/>
    <mergeCell ref="D18:D19"/>
    <mergeCell ref="F29:F30"/>
    <mergeCell ref="C45:C46"/>
    <mergeCell ref="F45:F46"/>
    <mergeCell ref="B22:B23"/>
    <mergeCell ref="C22:C23"/>
    <mergeCell ref="B25:B26"/>
    <mergeCell ref="C25:C26"/>
    <mergeCell ref="F27:F28"/>
    <mergeCell ref="D22:D23"/>
    <mergeCell ref="D40:D41"/>
    <mergeCell ref="F25:F26"/>
    <mergeCell ref="D32:D34"/>
    <mergeCell ref="E32:E34"/>
    <mergeCell ref="E25:E26"/>
    <mergeCell ref="D29:D30"/>
    <mergeCell ref="C64:C65"/>
    <mergeCell ref="E27:E28"/>
    <mergeCell ref="B27:B28"/>
    <mergeCell ref="B45:B46"/>
    <mergeCell ref="B40:B41"/>
    <mergeCell ref="F48:F49"/>
    <mergeCell ref="E48:E49"/>
    <mergeCell ref="C48:C49"/>
    <mergeCell ref="C53:C54"/>
    <mergeCell ref="E53:E54"/>
    <mergeCell ref="F36:F37"/>
    <mergeCell ref="E36:E37"/>
    <mergeCell ref="D36:D37"/>
    <mergeCell ref="C27:C28"/>
    <mergeCell ref="B53:B54"/>
    <mergeCell ref="B48:B49"/>
    <mergeCell ref="D89:D90"/>
    <mergeCell ref="F56:F57"/>
    <mergeCell ref="B86:B87"/>
    <mergeCell ref="F67:F68"/>
    <mergeCell ref="E67:E68"/>
    <mergeCell ref="D60:D61"/>
    <mergeCell ref="E56:E57"/>
    <mergeCell ref="B67:B68"/>
    <mergeCell ref="C67:C68"/>
    <mergeCell ref="B56:B57"/>
    <mergeCell ref="D67:D68"/>
    <mergeCell ref="B58:B59"/>
    <mergeCell ref="F58:F59"/>
    <mergeCell ref="E58:E59"/>
    <mergeCell ref="E60:E61"/>
    <mergeCell ref="F60:F61"/>
    <mergeCell ref="F64:F65"/>
    <mergeCell ref="F62:F63"/>
    <mergeCell ref="B60:B61"/>
    <mergeCell ref="E64:E65"/>
    <mergeCell ref="E62:E63"/>
    <mergeCell ref="D64:D65"/>
    <mergeCell ref="D62:D63"/>
    <mergeCell ref="D56:D57"/>
    <mergeCell ref="E89:E90"/>
    <mergeCell ref="C76:C77"/>
    <mergeCell ref="D76:D77"/>
    <mergeCell ref="F89:F90"/>
    <mergeCell ref="B76:B77"/>
    <mergeCell ref="F72:F73"/>
    <mergeCell ref="E72:E73"/>
    <mergeCell ref="F70:F71"/>
    <mergeCell ref="E70:E71"/>
    <mergeCell ref="E76:E77"/>
    <mergeCell ref="F76:F77"/>
    <mergeCell ref="F74:F75"/>
    <mergeCell ref="E74:E75"/>
    <mergeCell ref="D74:D75"/>
    <mergeCell ref="B70:B71"/>
    <mergeCell ref="C70:C71"/>
    <mergeCell ref="D70:D71"/>
    <mergeCell ref="B72:B73"/>
    <mergeCell ref="C72:C73"/>
    <mergeCell ref="D72:D73"/>
    <mergeCell ref="C74:C75"/>
    <mergeCell ref="B74:B75"/>
    <mergeCell ref="B89:B90"/>
    <mergeCell ref="C89:C90"/>
  </mergeCells>
  <phoneticPr fontId="4" type="noConversion"/>
  <printOptions horizontalCentered="1"/>
  <pageMargins left="0.51181102362204722" right="0.43307086614173229" top="0.47244094488188981" bottom="0.39370078740157483" header="0.31496062992125984" footer="0.31496062992125984"/>
  <pageSetup paperSize="9" fitToWidth="3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19"/>
  <sheetViews>
    <sheetView zoomScaleSheetLayoutView="100" workbookViewId="0">
      <selection activeCell="A6" sqref="A6:G6"/>
    </sheetView>
  </sheetViews>
  <sheetFormatPr defaultRowHeight="15"/>
  <cols>
    <col min="1" max="1" width="62.5703125" style="18" customWidth="1"/>
    <col min="2" max="2" width="10.7109375" customWidth="1"/>
    <col min="3" max="3" width="8.85546875" customWidth="1"/>
    <col min="4" max="4" width="6.28515625" customWidth="1"/>
    <col min="5" max="5" width="14.140625" customWidth="1"/>
    <col min="6" max="6" width="11.5703125" customWidth="1"/>
    <col min="7" max="7" width="17.85546875" customWidth="1"/>
    <col min="8" max="9" width="14.7109375" bestFit="1" customWidth="1"/>
    <col min="10" max="10" width="15.7109375" bestFit="1" customWidth="1"/>
    <col min="12" max="12" width="13.28515625" bestFit="1" customWidth="1"/>
  </cols>
  <sheetData>
    <row r="1" spans="1:11" ht="15.75">
      <c r="A1" s="204" t="s">
        <v>361</v>
      </c>
      <c r="B1" s="204"/>
      <c r="C1" s="204"/>
      <c r="D1" s="204"/>
      <c r="E1" s="204"/>
      <c r="F1" s="204"/>
      <c r="G1" s="204"/>
    </row>
    <row r="2" spans="1:11" ht="15.75">
      <c r="A2" s="205" t="s">
        <v>294</v>
      </c>
      <c r="B2" s="205"/>
      <c r="C2" s="205"/>
      <c r="D2" s="205"/>
      <c r="E2" s="205"/>
      <c r="F2" s="205"/>
      <c r="G2" s="205"/>
    </row>
    <row r="3" spans="1:11" ht="15.75">
      <c r="A3" s="205" t="s">
        <v>29</v>
      </c>
      <c r="B3" s="205"/>
      <c r="C3" s="205"/>
      <c r="D3" s="205"/>
      <c r="E3" s="205"/>
      <c r="F3" s="205"/>
      <c r="G3" s="205"/>
    </row>
    <row r="4" spans="1:11" ht="15.75">
      <c r="A4" s="205" t="s">
        <v>21</v>
      </c>
      <c r="B4" s="205"/>
      <c r="C4" s="205"/>
      <c r="D4" s="205"/>
      <c r="E4" s="205"/>
      <c r="F4" s="205"/>
      <c r="G4" s="205"/>
    </row>
    <row r="5" spans="1:11" ht="15.75">
      <c r="A5" s="205" t="s">
        <v>22</v>
      </c>
      <c r="B5" s="205"/>
      <c r="C5" s="205"/>
      <c r="D5" s="205"/>
      <c r="E5" s="205"/>
      <c r="F5" s="205"/>
      <c r="G5" s="205"/>
    </row>
    <row r="6" spans="1:11" ht="15.75">
      <c r="A6" s="205" t="s">
        <v>388</v>
      </c>
      <c r="B6" s="205"/>
      <c r="C6" s="205"/>
      <c r="D6" s="205"/>
      <c r="E6" s="205"/>
      <c r="F6" s="205"/>
      <c r="G6" s="205"/>
    </row>
    <row r="7" spans="1:11">
      <c r="A7" s="247"/>
      <c r="B7" s="247"/>
      <c r="C7" s="247"/>
      <c r="D7" s="247"/>
      <c r="E7" s="247"/>
      <c r="F7" s="247"/>
      <c r="G7" s="247"/>
    </row>
    <row r="8" spans="1:11" ht="17.25" customHeight="1">
      <c r="A8" s="210" t="s">
        <v>378</v>
      </c>
      <c r="B8" s="210"/>
      <c r="C8" s="210"/>
      <c r="D8" s="210"/>
      <c r="E8" s="210"/>
      <c r="F8" s="210"/>
      <c r="G8" s="210"/>
    </row>
    <row r="9" spans="1:11" ht="30" customHeight="1">
      <c r="A9" s="246"/>
      <c r="B9" s="246"/>
      <c r="C9" s="246"/>
      <c r="D9" s="246"/>
      <c r="E9" s="246"/>
      <c r="F9" s="246"/>
      <c r="G9" s="246"/>
    </row>
    <row r="10" spans="1:11" ht="81.75" customHeight="1">
      <c r="A10" s="26" t="s">
        <v>30</v>
      </c>
      <c r="B10" s="5" t="s">
        <v>79</v>
      </c>
      <c r="C10" s="5" t="s">
        <v>78</v>
      </c>
      <c r="D10" s="5" t="s">
        <v>110</v>
      </c>
      <c r="E10" s="5" t="s">
        <v>55</v>
      </c>
      <c r="F10" s="5" t="s">
        <v>56</v>
      </c>
      <c r="G10" s="108" t="s">
        <v>34</v>
      </c>
    </row>
    <row r="11" spans="1:11" ht="33" customHeight="1">
      <c r="A11" s="84" t="s">
        <v>31</v>
      </c>
      <c r="B11" s="88">
        <v>914</v>
      </c>
      <c r="C11" s="89"/>
      <c r="D11" s="89"/>
      <c r="E11" s="88"/>
      <c r="F11" s="88"/>
      <c r="G11" s="82">
        <f>G12+G39+G44+G49+G63+G77</f>
        <v>6145710.0099999998</v>
      </c>
      <c r="I11" s="11"/>
    </row>
    <row r="12" spans="1:11" ht="15.75">
      <c r="A12" s="84" t="s">
        <v>205</v>
      </c>
      <c r="B12" s="88">
        <v>914</v>
      </c>
      <c r="C12" s="89" t="s">
        <v>80</v>
      </c>
      <c r="D12" s="89" t="s">
        <v>81</v>
      </c>
      <c r="E12" s="88"/>
      <c r="F12" s="88"/>
      <c r="G12" s="82">
        <f>G13+G17+G27+G32+G30</f>
        <v>4394992.21</v>
      </c>
      <c r="H12" s="11"/>
      <c r="I12" s="11"/>
    </row>
    <row r="13" spans="1:11" ht="31.5" customHeight="1">
      <c r="A13" s="84" t="s">
        <v>57</v>
      </c>
      <c r="B13" s="88">
        <v>914</v>
      </c>
      <c r="C13" s="89" t="s">
        <v>80</v>
      </c>
      <c r="D13" s="89" t="s">
        <v>82</v>
      </c>
      <c r="E13" s="88"/>
      <c r="F13" s="88"/>
      <c r="G13" s="82">
        <f>SUM(G14+G16)</f>
        <v>748012.28</v>
      </c>
      <c r="I13" s="11"/>
      <c r="J13" s="11"/>
    </row>
    <row r="14" spans="1:11" ht="31.5" customHeight="1">
      <c r="A14" s="90" t="s">
        <v>58</v>
      </c>
      <c r="B14" s="260">
        <v>914</v>
      </c>
      <c r="C14" s="259" t="s">
        <v>80</v>
      </c>
      <c r="D14" s="259" t="s">
        <v>82</v>
      </c>
      <c r="E14" s="259" t="s">
        <v>122</v>
      </c>
      <c r="F14" s="260">
        <v>100</v>
      </c>
      <c r="G14" s="261">
        <v>748012.28</v>
      </c>
      <c r="H14" s="11"/>
      <c r="I14" s="11"/>
      <c r="J14" s="11"/>
      <c r="K14" s="48"/>
    </row>
    <row r="15" spans="1:11" ht="48" customHeight="1">
      <c r="A15" s="91" t="s">
        <v>59</v>
      </c>
      <c r="B15" s="260"/>
      <c r="C15" s="259"/>
      <c r="D15" s="259"/>
      <c r="E15" s="259"/>
      <c r="F15" s="260"/>
      <c r="G15" s="261"/>
      <c r="H15" s="11"/>
      <c r="J15" s="11"/>
    </row>
    <row r="16" spans="1:11" s="48" customFormat="1" ht="45.75" hidden="1" customHeight="1">
      <c r="A16" s="91" t="s">
        <v>246</v>
      </c>
      <c r="B16" s="92">
        <v>914</v>
      </c>
      <c r="C16" s="93" t="s">
        <v>80</v>
      </c>
      <c r="D16" s="93" t="s">
        <v>82</v>
      </c>
      <c r="E16" s="93" t="s">
        <v>122</v>
      </c>
      <c r="F16" s="92">
        <v>800</v>
      </c>
      <c r="G16" s="147"/>
      <c r="H16" s="11"/>
    </row>
    <row r="17" spans="1:10" ht="48" customHeight="1">
      <c r="A17" s="84" t="s">
        <v>77</v>
      </c>
      <c r="B17" s="88">
        <v>914</v>
      </c>
      <c r="C17" s="89" t="s">
        <v>80</v>
      </c>
      <c r="D17" s="89" t="s">
        <v>83</v>
      </c>
      <c r="E17" s="89"/>
      <c r="F17" s="88"/>
      <c r="G17" s="82">
        <f>SUM(G18:G23)</f>
        <v>3179935.93</v>
      </c>
      <c r="I17" s="11"/>
      <c r="J17" s="11"/>
    </row>
    <row r="18" spans="1:10" ht="31.5">
      <c r="A18" s="90" t="s">
        <v>60</v>
      </c>
      <c r="B18" s="260">
        <v>914</v>
      </c>
      <c r="C18" s="259" t="s">
        <v>80</v>
      </c>
      <c r="D18" s="259" t="s">
        <v>83</v>
      </c>
      <c r="E18" s="259" t="s">
        <v>123</v>
      </c>
      <c r="F18" s="260">
        <v>100</v>
      </c>
      <c r="G18" s="261">
        <v>2562855.9300000002</v>
      </c>
      <c r="H18" s="11"/>
    </row>
    <row r="19" spans="1:10" ht="62.25" customHeight="1">
      <c r="A19" s="91" t="s">
        <v>59</v>
      </c>
      <c r="B19" s="260"/>
      <c r="C19" s="259"/>
      <c r="D19" s="259"/>
      <c r="E19" s="259"/>
      <c r="F19" s="260"/>
      <c r="G19" s="261"/>
      <c r="I19" s="11"/>
      <c r="J19" s="11"/>
    </row>
    <row r="20" spans="1:10" ht="31.5">
      <c r="A20" s="90" t="s">
        <v>60</v>
      </c>
      <c r="B20" s="260">
        <v>914</v>
      </c>
      <c r="C20" s="259" t="s">
        <v>80</v>
      </c>
      <c r="D20" s="259" t="s">
        <v>83</v>
      </c>
      <c r="E20" s="259" t="s">
        <v>123</v>
      </c>
      <c r="F20" s="260">
        <v>200</v>
      </c>
      <c r="G20" s="261">
        <v>604980</v>
      </c>
      <c r="I20" s="11"/>
    </row>
    <row r="21" spans="1:10" ht="31.5">
      <c r="A21" s="91" t="s">
        <v>269</v>
      </c>
      <c r="B21" s="260"/>
      <c r="C21" s="259"/>
      <c r="D21" s="259"/>
      <c r="E21" s="259"/>
      <c r="F21" s="260"/>
      <c r="G21" s="261"/>
    </row>
    <row r="22" spans="1:10" ht="31.5">
      <c r="A22" s="90" t="s">
        <v>60</v>
      </c>
      <c r="B22" s="260">
        <v>914</v>
      </c>
      <c r="C22" s="259" t="s">
        <v>80</v>
      </c>
      <c r="D22" s="259" t="s">
        <v>83</v>
      </c>
      <c r="E22" s="259" t="s">
        <v>123</v>
      </c>
      <c r="F22" s="260">
        <v>800</v>
      </c>
      <c r="G22" s="261">
        <v>12100</v>
      </c>
    </row>
    <row r="23" spans="1:10" ht="15.75">
      <c r="A23" s="91" t="s">
        <v>62</v>
      </c>
      <c r="B23" s="260"/>
      <c r="C23" s="259"/>
      <c r="D23" s="259"/>
      <c r="E23" s="259"/>
      <c r="F23" s="260"/>
      <c r="G23" s="261"/>
    </row>
    <row r="24" spans="1:10" s="21" customFormat="1" ht="15.75" hidden="1">
      <c r="A24" s="94" t="s">
        <v>204</v>
      </c>
      <c r="B24" s="88">
        <v>914</v>
      </c>
      <c r="C24" s="89" t="s">
        <v>80</v>
      </c>
      <c r="D24" s="89" t="s">
        <v>84</v>
      </c>
      <c r="E24" s="89"/>
      <c r="F24" s="88"/>
      <c r="G24" s="82">
        <f>SUM(G25)</f>
        <v>0</v>
      </c>
    </row>
    <row r="25" spans="1:10" s="13" customFormat="1" ht="47.25" hidden="1">
      <c r="A25" s="95" t="s">
        <v>168</v>
      </c>
      <c r="B25" s="253">
        <v>914</v>
      </c>
      <c r="C25" s="255" t="s">
        <v>80</v>
      </c>
      <c r="D25" s="255" t="s">
        <v>84</v>
      </c>
      <c r="E25" s="255" t="s">
        <v>169</v>
      </c>
      <c r="F25" s="253">
        <v>200</v>
      </c>
      <c r="G25" s="239"/>
      <c r="I25" s="11"/>
    </row>
    <row r="26" spans="1:10" s="13" customFormat="1" ht="31.5" hidden="1">
      <c r="A26" s="91" t="s">
        <v>269</v>
      </c>
      <c r="B26" s="254"/>
      <c r="C26" s="256"/>
      <c r="D26" s="256"/>
      <c r="E26" s="256"/>
      <c r="F26" s="254"/>
      <c r="G26" s="241"/>
      <c r="I26" s="11"/>
    </row>
    <row r="27" spans="1:10" s="48" customFormat="1" ht="19.5" hidden="1" customHeight="1">
      <c r="A27" s="96" t="s">
        <v>282</v>
      </c>
      <c r="B27" s="88">
        <v>914</v>
      </c>
      <c r="C27" s="89" t="s">
        <v>80</v>
      </c>
      <c r="D27" s="89" t="s">
        <v>86</v>
      </c>
      <c r="E27" s="93"/>
      <c r="F27" s="92"/>
      <c r="G27" s="82">
        <f>G28</f>
        <v>0</v>
      </c>
    </row>
    <row r="28" spans="1:10" s="48" customFormat="1" ht="40.5" hidden="1" customHeight="1">
      <c r="A28" s="90" t="s">
        <v>283</v>
      </c>
      <c r="B28" s="253">
        <v>914</v>
      </c>
      <c r="C28" s="255" t="s">
        <v>80</v>
      </c>
      <c r="D28" s="255" t="s">
        <v>86</v>
      </c>
      <c r="E28" s="255" t="s">
        <v>284</v>
      </c>
      <c r="F28" s="253">
        <v>800</v>
      </c>
      <c r="G28" s="239"/>
    </row>
    <row r="29" spans="1:10" s="48" customFormat="1" ht="33.75" hidden="1" customHeight="1">
      <c r="A29" s="91" t="s">
        <v>269</v>
      </c>
      <c r="B29" s="254"/>
      <c r="C29" s="256"/>
      <c r="D29" s="256"/>
      <c r="E29" s="256"/>
      <c r="F29" s="254"/>
      <c r="G29" s="241"/>
    </row>
    <row r="30" spans="1:10" s="48" customFormat="1" ht="23.25" customHeight="1">
      <c r="A30" s="100" t="s">
        <v>305</v>
      </c>
      <c r="B30" s="97">
        <v>914</v>
      </c>
      <c r="C30" s="98" t="s">
        <v>80</v>
      </c>
      <c r="D30" s="98" t="s">
        <v>199</v>
      </c>
      <c r="E30" s="140"/>
      <c r="F30" s="139"/>
      <c r="G30" s="99">
        <f>G31</f>
        <v>20000</v>
      </c>
    </row>
    <row r="31" spans="1:10" s="48" customFormat="1" ht="54" customHeight="1">
      <c r="A31" s="91" t="s">
        <v>306</v>
      </c>
      <c r="B31" s="139">
        <v>914</v>
      </c>
      <c r="C31" s="140" t="s">
        <v>80</v>
      </c>
      <c r="D31" s="140" t="s">
        <v>199</v>
      </c>
      <c r="E31" s="140" t="s">
        <v>307</v>
      </c>
      <c r="F31" s="139">
        <v>800</v>
      </c>
      <c r="G31" s="146">
        <v>20000</v>
      </c>
    </row>
    <row r="32" spans="1:10" ht="15.75">
      <c r="A32" s="100" t="s">
        <v>63</v>
      </c>
      <c r="B32" s="144">
        <v>914</v>
      </c>
      <c r="C32" s="143" t="s">
        <v>80</v>
      </c>
      <c r="D32" s="143">
        <v>13</v>
      </c>
      <c r="E32" s="143"/>
      <c r="F32" s="144"/>
      <c r="G32" s="82">
        <f>SUM(G33:G38)</f>
        <v>447044</v>
      </c>
    </row>
    <row r="33" spans="1:10" ht="31.5">
      <c r="A33" s="90" t="s">
        <v>106</v>
      </c>
      <c r="B33" s="260">
        <v>914</v>
      </c>
      <c r="C33" s="259" t="s">
        <v>80</v>
      </c>
      <c r="D33" s="259">
        <v>13</v>
      </c>
      <c r="E33" s="259" t="s">
        <v>129</v>
      </c>
      <c r="F33" s="260">
        <v>800</v>
      </c>
      <c r="G33" s="261">
        <v>4044</v>
      </c>
    </row>
    <row r="34" spans="1:10" ht="31.5">
      <c r="A34" s="91" t="s">
        <v>269</v>
      </c>
      <c r="B34" s="260"/>
      <c r="C34" s="259"/>
      <c r="D34" s="259"/>
      <c r="E34" s="259"/>
      <c r="F34" s="260"/>
      <c r="G34" s="261"/>
    </row>
    <row r="35" spans="1:10" ht="31.5">
      <c r="A35" s="90" t="s">
        <v>107</v>
      </c>
      <c r="B35" s="260">
        <v>914</v>
      </c>
      <c r="C35" s="259" t="s">
        <v>80</v>
      </c>
      <c r="D35" s="259">
        <v>13</v>
      </c>
      <c r="E35" s="259" t="s">
        <v>130</v>
      </c>
      <c r="F35" s="260">
        <v>200</v>
      </c>
      <c r="G35" s="261">
        <v>430000</v>
      </c>
      <c r="H35" s="11"/>
      <c r="J35" s="11"/>
    </row>
    <row r="36" spans="1:10" ht="31.5">
      <c r="A36" s="91" t="s">
        <v>269</v>
      </c>
      <c r="B36" s="260"/>
      <c r="C36" s="259"/>
      <c r="D36" s="259"/>
      <c r="E36" s="259"/>
      <c r="F36" s="260"/>
      <c r="G36" s="261"/>
      <c r="I36" s="11"/>
    </row>
    <row r="37" spans="1:10" ht="32.25" customHeight="1">
      <c r="A37" s="90" t="s">
        <v>114</v>
      </c>
      <c r="B37" s="260">
        <v>914</v>
      </c>
      <c r="C37" s="259" t="s">
        <v>80</v>
      </c>
      <c r="D37" s="259">
        <v>13</v>
      </c>
      <c r="E37" s="255" t="s">
        <v>131</v>
      </c>
      <c r="F37" s="253">
        <v>200</v>
      </c>
      <c r="G37" s="239">
        <v>13000</v>
      </c>
      <c r="J37" s="11"/>
    </row>
    <row r="38" spans="1:10" ht="22.5" customHeight="1">
      <c r="A38" s="91" t="s">
        <v>62</v>
      </c>
      <c r="B38" s="260"/>
      <c r="C38" s="259"/>
      <c r="D38" s="259"/>
      <c r="E38" s="256"/>
      <c r="F38" s="254"/>
      <c r="G38" s="241"/>
    </row>
    <row r="39" spans="1:10" ht="15.75">
      <c r="A39" s="84" t="s">
        <v>202</v>
      </c>
      <c r="B39" s="144">
        <v>914</v>
      </c>
      <c r="C39" s="143" t="s">
        <v>82</v>
      </c>
      <c r="D39" s="143" t="s">
        <v>81</v>
      </c>
      <c r="E39" s="143"/>
      <c r="F39" s="144"/>
      <c r="G39" s="82">
        <f>SUM(G40)</f>
        <v>98600</v>
      </c>
      <c r="I39" s="11"/>
    </row>
    <row r="40" spans="1:10" ht="15.75">
      <c r="A40" s="84" t="s">
        <v>64</v>
      </c>
      <c r="B40" s="144">
        <v>914</v>
      </c>
      <c r="C40" s="143" t="s">
        <v>82</v>
      </c>
      <c r="D40" s="143" t="s">
        <v>85</v>
      </c>
      <c r="E40" s="143"/>
      <c r="F40" s="144"/>
      <c r="G40" s="82">
        <f>SUM(G41:G43)</f>
        <v>98600</v>
      </c>
    </row>
    <row r="41" spans="1:10" ht="31.5" customHeight="1">
      <c r="A41" s="248" t="s">
        <v>323</v>
      </c>
      <c r="B41" s="260">
        <v>914</v>
      </c>
      <c r="C41" s="259" t="s">
        <v>82</v>
      </c>
      <c r="D41" s="259" t="s">
        <v>85</v>
      </c>
      <c r="E41" s="259" t="s">
        <v>167</v>
      </c>
      <c r="F41" s="260">
        <v>100</v>
      </c>
      <c r="G41" s="261">
        <v>96600</v>
      </c>
    </row>
    <row r="42" spans="1:10" ht="65.25" customHeight="1">
      <c r="A42" s="250"/>
      <c r="B42" s="260"/>
      <c r="C42" s="259"/>
      <c r="D42" s="259"/>
      <c r="E42" s="259"/>
      <c r="F42" s="260"/>
      <c r="G42" s="261"/>
    </row>
    <row r="43" spans="1:10" s="48" customFormat="1" ht="66" customHeight="1">
      <c r="A43" s="91" t="s">
        <v>324</v>
      </c>
      <c r="B43" s="142">
        <v>914</v>
      </c>
      <c r="C43" s="141" t="s">
        <v>82</v>
      </c>
      <c r="D43" s="141" t="s">
        <v>85</v>
      </c>
      <c r="E43" s="141" t="s">
        <v>167</v>
      </c>
      <c r="F43" s="142">
        <v>200</v>
      </c>
      <c r="G43" s="154">
        <v>2000</v>
      </c>
    </row>
    <row r="44" spans="1:10" ht="31.5">
      <c r="A44" s="84" t="s">
        <v>201</v>
      </c>
      <c r="B44" s="144">
        <v>914</v>
      </c>
      <c r="C44" s="143" t="s">
        <v>85</v>
      </c>
      <c r="D44" s="143" t="s">
        <v>81</v>
      </c>
      <c r="E44" s="143"/>
      <c r="F44" s="144"/>
      <c r="G44" s="82">
        <f>G45</f>
        <v>40000</v>
      </c>
    </row>
    <row r="45" spans="1:10" ht="15.75">
      <c r="A45" s="84" t="s">
        <v>65</v>
      </c>
      <c r="B45" s="144">
        <v>914</v>
      </c>
      <c r="C45" s="143" t="s">
        <v>85</v>
      </c>
      <c r="D45" s="143">
        <v>10</v>
      </c>
      <c r="E45" s="143"/>
      <c r="F45" s="144"/>
      <c r="G45" s="82">
        <f>G46+G48</f>
        <v>40000</v>
      </c>
    </row>
    <row r="46" spans="1:10" ht="31.5">
      <c r="A46" s="90" t="s">
        <v>66</v>
      </c>
      <c r="B46" s="260">
        <v>914</v>
      </c>
      <c r="C46" s="259" t="s">
        <v>85</v>
      </c>
      <c r="D46" s="259">
        <v>10</v>
      </c>
      <c r="E46" s="259" t="s">
        <v>124</v>
      </c>
      <c r="F46" s="260">
        <v>200</v>
      </c>
      <c r="G46" s="261">
        <v>40000</v>
      </c>
    </row>
    <row r="47" spans="1:10" ht="31.5">
      <c r="A47" s="91" t="s">
        <v>61</v>
      </c>
      <c r="B47" s="260"/>
      <c r="C47" s="259"/>
      <c r="D47" s="259"/>
      <c r="E47" s="259"/>
      <c r="F47" s="260"/>
      <c r="G47" s="261"/>
    </row>
    <row r="48" spans="1:10" s="48" customFormat="1" ht="73.5" hidden="1" customHeight="1">
      <c r="A48" s="91" t="s">
        <v>310</v>
      </c>
      <c r="B48" s="142">
        <v>914</v>
      </c>
      <c r="C48" s="141" t="s">
        <v>85</v>
      </c>
      <c r="D48" s="141" t="s">
        <v>193</v>
      </c>
      <c r="E48" s="141" t="s">
        <v>124</v>
      </c>
      <c r="F48" s="142">
        <v>400</v>
      </c>
      <c r="G48" s="147"/>
    </row>
    <row r="49" spans="1:10" s="48" customFormat="1" ht="15.75">
      <c r="A49" s="100" t="s">
        <v>215</v>
      </c>
      <c r="B49" s="144">
        <v>914</v>
      </c>
      <c r="C49" s="143" t="s">
        <v>83</v>
      </c>
      <c r="D49" s="143" t="s">
        <v>81</v>
      </c>
      <c r="E49" s="143"/>
      <c r="F49" s="144"/>
      <c r="G49" s="82">
        <f>G50+G57</f>
        <v>793200</v>
      </c>
      <c r="H49" s="11"/>
    </row>
    <row r="50" spans="1:10" s="48" customFormat="1" ht="15.75">
      <c r="A50" s="100" t="s">
        <v>216</v>
      </c>
      <c r="B50" s="144">
        <v>914</v>
      </c>
      <c r="C50" s="143" t="s">
        <v>83</v>
      </c>
      <c r="D50" s="143" t="s">
        <v>217</v>
      </c>
      <c r="E50" s="143"/>
      <c r="F50" s="144"/>
      <c r="G50" s="82">
        <f>G51+G53+G55+G60+G61</f>
        <v>793200</v>
      </c>
    </row>
    <row r="51" spans="1:10" s="48" customFormat="1" ht="47.25">
      <c r="A51" s="95" t="s">
        <v>221</v>
      </c>
      <c r="B51" s="253">
        <v>914</v>
      </c>
      <c r="C51" s="255" t="s">
        <v>83</v>
      </c>
      <c r="D51" s="255" t="s">
        <v>217</v>
      </c>
      <c r="E51" s="255" t="s">
        <v>218</v>
      </c>
      <c r="F51" s="253">
        <v>200</v>
      </c>
      <c r="G51" s="239">
        <v>225000</v>
      </c>
      <c r="I51" s="11"/>
      <c r="J51" s="11"/>
    </row>
    <row r="52" spans="1:10" s="48" customFormat="1" ht="31.5">
      <c r="A52" s="95" t="s">
        <v>269</v>
      </c>
      <c r="B52" s="254"/>
      <c r="C52" s="256"/>
      <c r="D52" s="256"/>
      <c r="E52" s="256"/>
      <c r="F52" s="254"/>
      <c r="G52" s="241"/>
      <c r="I52" s="11"/>
      <c r="J52" s="11"/>
    </row>
    <row r="53" spans="1:10" s="48" customFormat="1" ht="54" customHeight="1">
      <c r="A53" s="90" t="s">
        <v>220</v>
      </c>
      <c r="B53" s="253">
        <v>914</v>
      </c>
      <c r="C53" s="255" t="s">
        <v>83</v>
      </c>
      <c r="D53" s="255" t="s">
        <v>217</v>
      </c>
      <c r="E53" s="255" t="s">
        <v>219</v>
      </c>
      <c r="F53" s="253">
        <v>200</v>
      </c>
      <c r="G53" s="239">
        <v>250000</v>
      </c>
      <c r="J53" s="11"/>
    </row>
    <row r="54" spans="1:10" s="48" customFormat="1" ht="39.75" customHeight="1">
      <c r="A54" s="95" t="s">
        <v>269</v>
      </c>
      <c r="B54" s="257"/>
      <c r="C54" s="258"/>
      <c r="D54" s="258"/>
      <c r="E54" s="258"/>
      <c r="F54" s="257"/>
      <c r="G54" s="240"/>
      <c r="J54" s="11"/>
    </row>
    <row r="55" spans="1:10" s="48" customFormat="1" ht="85.5" customHeight="1">
      <c r="A55" s="83" t="s">
        <v>286</v>
      </c>
      <c r="B55" s="142">
        <v>914</v>
      </c>
      <c r="C55" s="141" t="s">
        <v>83</v>
      </c>
      <c r="D55" s="141" t="s">
        <v>217</v>
      </c>
      <c r="E55" s="141" t="s">
        <v>287</v>
      </c>
      <c r="F55" s="142">
        <v>200</v>
      </c>
      <c r="G55" s="203">
        <v>318200</v>
      </c>
      <c r="J55" s="11"/>
    </row>
    <row r="56" spans="1:10" s="48" customFormat="1" ht="85.5" hidden="1" customHeight="1">
      <c r="A56" s="83" t="s">
        <v>296</v>
      </c>
      <c r="B56" s="142">
        <v>914</v>
      </c>
      <c r="C56" s="141" t="s">
        <v>83</v>
      </c>
      <c r="D56" s="141" t="s">
        <v>217</v>
      </c>
      <c r="E56" s="141" t="s">
        <v>297</v>
      </c>
      <c r="F56" s="142">
        <v>200</v>
      </c>
      <c r="G56" s="203"/>
    </row>
    <row r="57" spans="1:10" s="48" customFormat="1" ht="15.75" hidden="1">
      <c r="A57" s="84" t="s">
        <v>240</v>
      </c>
      <c r="B57" s="144">
        <v>914</v>
      </c>
      <c r="C57" s="143" t="s">
        <v>83</v>
      </c>
      <c r="D57" s="143" t="s">
        <v>241</v>
      </c>
      <c r="E57" s="141"/>
      <c r="F57" s="142"/>
      <c r="G57" s="82">
        <f>G58</f>
        <v>0</v>
      </c>
    </row>
    <row r="58" spans="1:10" s="48" customFormat="1" ht="30" hidden="1" customHeight="1">
      <c r="A58" s="90" t="s">
        <v>242</v>
      </c>
      <c r="B58" s="253">
        <v>914</v>
      </c>
      <c r="C58" s="255" t="s">
        <v>83</v>
      </c>
      <c r="D58" s="255" t="s">
        <v>241</v>
      </c>
      <c r="E58" s="255" t="s">
        <v>244</v>
      </c>
      <c r="F58" s="253">
        <v>200</v>
      </c>
      <c r="G58" s="239"/>
    </row>
    <row r="59" spans="1:10" s="48" customFormat="1" ht="30.75" hidden="1" customHeight="1">
      <c r="A59" s="91" t="s">
        <v>269</v>
      </c>
      <c r="B59" s="254"/>
      <c r="C59" s="256"/>
      <c r="D59" s="256"/>
      <c r="E59" s="256"/>
      <c r="F59" s="254"/>
      <c r="G59" s="241"/>
    </row>
    <row r="60" spans="1:10" s="48" customFormat="1" ht="99" customHeight="1">
      <c r="A60" s="91" t="s">
        <v>317</v>
      </c>
      <c r="B60" s="152">
        <v>914</v>
      </c>
      <c r="C60" s="153" t="s">
        <v>83</v>
      </c>
      <c r="D60" s="153" t="s">
        <v>217</v>
      </c>
      <c r="E60" s="153" t="s">
        <v>297</v>
      </c>
      <c r="F60" s="152">
        <v>200</v>
      </c>
      <c r="G60" s="202"/>
      <c r="J60" s="11"/>
    </row>
    <row r="61" spans="1:10" s="48" customFormat="1" ht="22.5" customHeight="1">
      <c r="A61" s="100" t="s">
        <v>240</v>
      </c>
      <c r="B61" s="97">
        <v>914</v>
      </c>
      <c r="C61" s="98" t="s">
        <v>83</v>
      </c>
      <c r="D61" s="98" t="s">
        <v>241</v>
      </c>
      <c r="E61" s="98"/>
      <c r="F61" s="97"/>
      <c r="G61" s="99">
        <f>G62</f>
        <v>0</v>
      </c>
    </row>
    <row r="62" spans="1:10" s="48" customFormat="1" ht="64.5" customHeight="1">
      <c r="A62" s="91" t="s">
        <v>371</v>
      </c>
      <c r="B62" s="193">
        <v>914</v>
      </c>
      <c r="C62" s="194" t="s">
        <v>83</v>
      </c>
      <c r="D62" s="194" t="s">
        <v>241</v>
      </c>
      <c r="E62" s="194" t="s">
        <v>244</v>
      </c>
      <c r="F62" s="193">
        <v>200</v>
      </c>
      <c r="G62" s="202"/>
    </row>
    <row r="63" spans="1:10" ht="15" customHeight="1">
      <c r="A63" s="84" t="s">
        <v>200</v>
      </c>
      <c r="B63" s="144">
        <v>914</v>
      </c>
      <c r="C63" s="143" t="s">
        <v>84</v>
      </c>
      <c r="D63" s="143" t="s">
        <v>81</v>
      </c>
      <c r="E63" s="143"/>
      <c r="F63" s="144"/>
      <c r="G63" s="82">
        <f>G64+G69</f>
        <v>666000</v>
      </c>
      <c r="H63" s="11"/>
    </row>
    <row r="64" spans="1:10" s="48" customFormat="1" ht="15.75">
      <c r="A64" s="84" t="s">
        <v>214</v>
      </c>
      <c r="B64" s="144">
        <v>914</v>
      </c>
      <c r="C64" s="143" t="s">
        <v>84</v>
      </c>
      <c r="D64" s="143" t="s">
        <v>82</v>
      </c>
      <c r="E64" s="143"/>
      <c r="F64" s="144"/>
      <c r="G64" s="82">
        <f>G65+G68</f>
        <v>210000</v>
      </c>
    </row>
    <row r="65" spans="1:10" s="48" customFormat="1" ht="15.75" customHeight="1">
      <c r="A65" s="90" t="s">
        <v>213</v>
      </c>
      <c r="B65" s="253">
        <v>914</v>
      </c>
      <c r="C65" s="255" t="s">
        <v>84</v>
      </c>
      <c r="D65" s="255" t="s">
        <v>82</v>
      </c>
      <c r="E65" s="255" t="s">
        <v>212</v>
      </c>
      <c r="F65" s="253">
        <v>200</v>
      </c>
      <c r="G65" s="239">
        <v>210000</v>
      </c>
    </row>
    <row r="66" spans="1:10" s="48" customFormat="1" ht="33" customHeight="1">
      <c r="A66" s="91" t="s">
        <v>269</v>
      </c>
      <c r="B66" s="254"/>
      <c r="C66" s="256"/>
      <c r="D66" s="256"/>
      <c r="E66" s="256"/>
      <c r="F66" s="254"/>
      <c r="G66" s="241"/>
    </row>
    <row r="67" spans="1:10" s="48" customFormat="1" ht="65.25" hidden="1" customHeight="1">
      <c r="A67" s="91" t="s">
        <v>301</v>
      </c>
      <c r="B67" s="139">
        <v>914</v>
      </c>
      <c r="C67" s="140" t="s">
        <v>84</v>
      </c>
      <c r="D67" s="140" t="s">
        <v>82</v>
      </c>
      <c r="E67" s="140" t="s">
        <v>302</v>
      </c>
      <c r="F67" s="139">
        <v>200</v>
      </c>
      <c r="G67" s="202"/>
    </row>
    <row r="68" spans="1:10" s="48" customFormat="1" ht="65.25" customHeight="1">
      <c r="A68" s="91" t="s">
        <v>368</v>
      </c>
      <c r="B68" s="190">
        <v>914</v>
      </c>
      <c r="C68" s="191" t="s">
        <v>84</v>
      </c>
      <c r="D68" s="191" t="s">
        <v>82</v>
      </c>
      <c r="E68" s="191" t="s">
        <v>367</v>
      </c>
      <c r="F68" s="190">
        <v>200</v>
      </c>
      <c r="G68" s="202"/>
    </row>
    <row r="69" spans="1:10" ht="15.75">
      <c r="A69" s="84" t="s">
        <v>67</v>
      </c>
      <c r="B69" s="144">
        <v>914</v>
      </c>
      <c r="C69" s="143" t="s">
        <v>84</v>
      </c>
      <c r="D69" s="143" t="s">
        <v>85</v>
      </c>
      <c r="E69" s="143"/>
      <c r="F69" s="144"/>
      <c r="G69" s="82">
        <f>G70+G72+G74</f>
        <v>456000</v>
      </c>
    </row>
    <row r="70" spans="1:10" ht="33.75" customHeight="1">
      <c r="A70" s="90" t="s">
        <v>68</v>
      </c>
      <c r="B70" s="260">
        <v>914</v>
      </c>
      <c r="C70" s="259" t="s">
        <v>84</v>
      </c>
      <c r="D70" s="259" t="s">
        <v>85</v>
      </c>
      <c r="E70" s="259" t="s">
        <v>125</v>
      </c>
      <c r="F70" s="260">
        <v>200</v>
      </c>
      <c r="G70" s="261">
        <v>276000</v>
      </c>
      <c r="H70" s="11"/>
      <c r="J70" s="11"/>
    </row>
    <row r="71" spans="1:10" ht="31.5">
      <c r="A71" s="91" t="s">
        <v>269</v>
      </c>
      <c r="B71" s="260"/>
      <c r="C71" s="259"/>
      <c r="D71" s="259"/>
      <c r="E71" s="259"/>
      <c r="F71" s="260"/>
      <c r="G71" s="261"/>
    </row>
    <row r="72" spans="1:10" ht="31.5">
      <c r="A72" s="90" t="s">
        <v>111</v>
      </c>
      <c r="B72" s="260">
        <v>914</v>
      </c>
      <c r="C72" s="259" t="s">
        <v>84</v>
      </c>
      <c r="D72" s="259" t="s">
        <v>85</v>
      </c>
      <c r="E72" s="259" t="s">
        <v>126</v>
      </c>
      <c r="F72" s="260">
        <v>200</v>
      </c>
      <c r="G72" s="261">
        <v>80000</v>
      </c>
    </row>
    <row r="73" spans="1:10" ht="31.5">
      <c r="A73" s="91" t="s">
        <v>269</v>
      </c>
      <c r="B73" s="260"/>
      <c r="C73" s="259"/>
      <c r="D73" s="259"/>
      <c r="E73" s="259"/>
      <c r="F73" s="260"/>
      <c r="G73" s="261"/>
      <c r="I73" s="11"/>
    </row>
    <row r="74" spans="1:10" s="48" customFormat="1" ht="21" customHeight="1">
      <c r="A74" s="90" t="s">
        <v>243</v>
      </c>
      <c r="B74" s="253">
        <v>914</v>
      </c>
      <c r="C74" s="255" t="s">
        <v>84</v>
      </c>
      <c r="D74" s="255" t="s">
        <v>85</v>
      </c>
      <c r="E74" s="255" t="s">
        <v>245</v>
      </c>
      <c r="F74" s="253">
        <v>200</v>
      </c>
      <c r="G74" s="239">
        <v>100000</v>
      </c>
    </row>
    <row r="75" spans="1:10" s="48" customFormat="1" ht="31.5" customHeight="1">
      <c r="A75" s="91" t="s">
        <v>269</v>
      </c>
      <c r="B75" s="254"/>
      <c r="C75" s="256"/>
      <c r="D75" s="256"/>
      <c r="E75" s="256"/>
      <c r="F75" s="254"/>
      <c r="G75" s="241"/>
    </row>
    <row r="76" spans="1:10" s="48" customFormat="1" ht="68.25" hidden="1" customHeight="1">
      <c r="A76" s="91" t="s">
        <v>303</v>
      </c>
      <c r="B76" s="139">
        <v>914</v>
      </c>
      <c r="C76" s="140" t="s">
        <v>84</v>
      </c>
      <c r="D76" s="140" t="s">
        <v>85</v>
      </c>
      <c r="E76" s="140" t="s">
        <v>304</v>
      </c>
      <c r="F76" s="139">
        <v>200</v>
      </c>
      <c r="G76" s="202"/>
    </row>
    <row r="77" spans="1:10" s="21" customFormat="1" ht="17.25" customHeight="1">
      <c r="A77" s="84" t="s">
        <v>196</v>
      </c>
      <c r="B77" s="144">
        <v>914</v>
      </c>
      <c r="C77" s="143" t="s">
        <v>193</v>
      </c>
      <c r="D77" s="143" t="s">
        <v>81</v>
      </c>
      <c r="E77" s="143"/>
      <c r="F77" s="144"/>
      <c r="G77" s="82">
        <f>G78</f>
        <v>152917.79999999999</v>
      </c>
      <c r="I77" s="57"/>
      <c r="J77" s="57"/>
    </row>
    <row r="78" spans="1:10" ht="15.75">
      <c r="A78" s="84" t="s">
        <v>69</v>
      </c>
      <c r="B78" s="144">
        <v>914</v>
      </c>
      <c r="C78" s="143">
        <v>10</v>
      </c>
      <c r="D78" s="143" t="s">
        <v>80</v>
      </c>
      <c r="E78" s="141"/>
      <c r="F78" s="142"/>
      <c r="G78" s="82">
        <f>SUM(G79)</f>
        <v>152917.79999999999</v>
      </c>
    </row>
    <row r="79" spans="1:10" ht="31.5">
      <c r="A79" s="90" t="s">
        <v>70</v>
      </c>
      <c r="B79" s="263">
        <v>914</v>
      </c>
      <c r="C79" s="262">
        <v>10</v>
      </c>
      <c r="D79" s="262" t="s">
        <v>80</v>
      </c>
      <c r="E79" s="259" t="s">
        <v>132</v>
      </c>
      <c r="F79" s="260">
        <v>300</v>
      </c>
      <c r="G79" s="261">
        <v>152917.79999999999</v>
      </c>
      <c r="H79" s="11"/>
    </row>
    <row r="80" spans="1:10" ht="22.5" customHeight="1">
      <c r="A80" s="91" t="s">
        <v>71</v>
      </c>
      <c r="B80" s="263"/>
      <c r="C80" s="262"/>
      <c r="D80" s="262"/>
      <c r="E80" s="259"/>
      <c r="F80" s="260"/>
      <c r="G80" s="261"/>
    </row>
    <row r="81" spans="1:12" ht="31.5" customHeight="1">
      <c r="A81" s="84" t="s">
        <v>72</v>
      </c>
      <c r="B81" s="101">
        <v>914</v>
      </c>
      <c r="C81" s="143"/>
      <c r="D81" s="143"/>
      <c r="E81" s="141"/>
      <c r="F81" s="142"/>
      <c r="G81" s="82">
        <f>G82+G86+G108</f>
        <v>3511441.67</v>
      </c>
    </row>
    <row r="82" spans="1:12" s="20" customFormat="1" ht="16.5" customHeight="1">
      <c r="A82" s="84" t="s">
        <v>195</v>
      </c>
      <c r="B82" s="84"/>
      <c r="C82" s="143" t="s">
        <v>86</v>
      </c>
      <c r="D82" s="143" t="s">
        <v>81</v>
      </c>
      <c r="E82" s="141"/>
      <c r="F82" s="142"/>
      <c r="G82" s="82">
        <f>G83</f>
        <v>3000</v>
      </c>
    </row>
    <row r="83" spans="1:12" ht="21" customHeight="1">
      <c r="A83" s="84" t="s">
        <v>270</v>
      </c>
      <c r="B83" s="144">
        <v>914</v>
      </c>
      <c r="C83" s="143" t="s">
        <v>86</v>
      </c>
      <c r="D83" s="143" t="s">
        <v>86</v>
      </c>
      <c r="E83" s="141"/>
      <c r="F83" s="144"/>
      <c r="G83" s="82">
        <f>SUM(G84)</f>
        <v>3000</v>
      </c>
    </row>
    <row r="84" spans="1:12" ht="80.25" customHeight="1">
      <c r="A84" s="90" t="s">
        <v>276</v>
      </c>
      <c r="B84" s="260">
        <v>914</v>
      </c>
      <c r="C84" s="259" t="s">
        <v>86</v>
      </c>
      <c r="D84" s="259" t="s">
        <v>86</v>
      </c>
      <c r="E84" s="259" t="s">
        <v>127</v>
      </c>
      <c r="F84" s="260">
        <v>200</v>
      </c>
      <c r="G84" s="261">
        <v>3000</v>
      </c>
    </row>
    <row r="85" spans="1:12" ht="38.25" customHeight="1">
      <c r="A85" s="91" t="s">
        <v>269</v>
      </c>
      <c r="B85" s="260"/>
      <c r="C85" s="259"/>
      <c r="D85" s="259"/>
      <c r="E85" s="259"/>
      <c r="F85" s="260"/>
      <c r="G85" s="261"/>
    </row>
    <row r="86" spans="1:12" ht="25.5" customHeight="1">
      <c r="A86" s="84" t="s">
        <v>280</v>
      </c>
      <c r="B86" s="144">
        <v>914</v>
      </c>
      <c r="C86" s="143" t="s">
        <v>87</v>
      </c>
      <c r="D86" s="143" t="s">
        <v>81</v>
      </c>
      <c r="E86" s="143"/>
      <c r="F86" s="144"/>
      <c r="G86" s="82">
        <f>G87</f>
        <v>3505441.67</v>
      </c>
    </row>
    <row r="87" spans="1:12" ht="25.5" customHeight="1">
      <c r="A87" s="84" t="s">
        <v>73</v>
      </c>
      <c r="B87" s="144">
        <v>914</v>
      </c>
      <c r="C87" s="143" t="s">
        <v>87</v>
      </c>
      <c r="D87" s="143" t="s">
        <v>80</v>
      </c>
      <c r="E87" s="143"/>
      <c r="F87" s="144"/>
      <c r="G87" s="82">
        <f>G88+G99</f>
        <v>3505441.67</v>
      </c>
      <c r="H87" s="11"/>
    </row>
    <row r="88" spans="1:12" ht="22.5" customHeight="1">
      <c r="A88" s="85" t="s">
        <v>74</v>
      </c>
      <c r="B88" s="102">
        <v>914</v>
      </c>
      <c r="C88" s="103" t="s">
        <v>87</v>
      </c>
      <c r="D88" s="103" t="s">
        <v>80</v>
      </c>
      <c r="E88" s="103"/>
      <c r="F88" s="102"/>
      <c r="G88" s="81">
        <f>SUM(G89:G98)</f>
        <v>2516625.31</v>
      </c>
    </row>
    <row r="89" spans="1:12" ht="37.5" customHeight="1">
      <c r="A89" s="90" t="s">
        <v>272</v>
      </c>
      <c r="B89" s="260">
        <v>914</v>
      </c>
      <c r="C89" s="259" t="s">
        <v>87</v>
      </c>
      <c r="D89" s="259" t="s">
        <v>80</v>
      </c>
      <c r="E89" s="259" t="s">
        <v>133</v>
      </c>
      <c r="F89" s="260">
        <v>100</v>
      </c>
      <c r="G89" s="261">
        <v>1742058.11</v>
      </c>
      <c r="J89" s="11"/>
    </row>
    <row r="90" spans="1:12" ht="67.5" customHeight="1">
      <c r="A90" s="91" t="s">
        <v>59</v>
      </c>
      <c r="B90" s="260"/>
      <c r="C90" s="259"/>
      <c r="D90" s="259"/>
      <c r="E90" s="259"/>
      <c r="F90" s="260"/>
      <c r="G90" s="261"/>
    </row>
    <row r="91" spans="1:12" ht="40.5" customHeight="1">
      <c r="A91" s="90" t="s">
        <v>273</v>
      </c>
      <c r="B91" s="260">
        <v>914</v>
      </c>
      <c r="C91" s="259" t="s">
        <v>87</v>
      </c>
      <c r="D91" s="259" t="s">
        <v>80</v>
      </c>
      <c r="E91" s="259" t="s">
        <v>133</v>
      </c>
      <c r="F91" s="260">
        <v>200</v>
      </c>
      <c r="G91" s="261">
        <v>522097.37</v>
      </c>
      <c r="H91" s="11"/>
      <c r="I91" s="11"/>
    </row>
    <row r="92" spans="1:12" ht="31.5">
      <c r="A92" s="95" t="s">
        <v>269</v>
      </c>
      <c r="B92" s="260"/>
      <c r="C92" s="259"/>
      <c r="D92" s="259"/>
      <c r="E92" s="259"/>
      <c r="F92" s="260"/>
      <c r="G92" s="261"/>
      <c r="L92" s="11"/>
    </row>
    <row r="93" spans="1:12" ht="31.5">
      <c r="A93" s="90" t="s">
        <v>75</v>
      </c>
      <c r="B93" s="260">
        <v>914</v>
      </c>
      <c r="C93" s="259" t="s">
        <v>87</v>
      </c>
      <c r="D93" s="259" t="s">
        <v>80</v>
      </c>
      <c r="E93" s="259" t="s">
        <v>133</v>
      </c>
      <c r="F93" s="260">
        <v>800</v>
      </c>
      <c r="G93" s="261">
        <v>51800</v>
      </c>
      <c r="H93" s="264"/>
    </row>
    <row r="94" spans="1:12" ht="15.75">
      <c r="A94" s="91" t="s">
        <v>62</v>
      </c>
      <c r="B94" s="260"/>
      <c r="C94" s="259"/>
      <c r="D94" s="259"/>
      <c r="E94" s="259"/>
      <c r="F94" s="260"/>
      <c r="G94" s="261"/>
      <c r="H94" s="264"/>
    </row>
    <row r="95" spans="1:12" ht="63" customHeight="1">
      <c r="A95" s="90" t="s">
        <v>118</v>
      </c>
      <c r="B95" s="260">
        <v>914</v>
      </c>
      <c r="C95" s="259" t="s">
        <v>87</v>
      </c>
      <c r="D95" s="259" t="s">
        <v>80</v>
      </c>
      <c r="E95" s="255" t="s">
        <v>134</v>
      </c>
      <c r="F95" s="253">
        <v>100</v>
      </c>
      <c r="G95" s="239">
        <v>198683</v>
      </c>
    </row>
    <row r="96" spans="1:12" ht="62.25" customHeight="1">
      <c r="A96" s="91" t="s">
        <v>59</v>
      </c>
      <c r="B96" s="260"/>
      <c r="C96" s="259"/>
      <c r="D96" s="259"/>
      <c r="E96" s="256"/>
      <c r="F96" s="254"/>
      <c r="G96" s="241"/>
    </row>
    <row r="97" spans="1:10" ht="62.25" customHeight="1">
      <c r="A97" s="90" t="s">
        <v>119</v>
      </c>
      <c r="B97" s="260">
        <v>914</v>
      </c>
      <c r="C97" s="259" t="s">
        <v>87</v>
      </c>
      <c r="D97" s="259" t="s">
        <v>80</v>
      </c>
      <c r="E97" s="255" t="s">
        <v>135</v>
      </c>
      <c r="F97" s="253">
        <v>100</v>
      </c>
      <c r="G97" s="239">
        <v>1986.83</v>
      </c>
    </row>
    <row r="98" spans="1:10" ht="61.5" customHeight="1">
      <c r="A98" s="91" t="s">
        <v>59</v>
      </c>
      <c r="B98" s="260"/>
      <c r="C98" s="259"/>
      <c r="D98" s="259"/>
      <c r="E98" s="256"/>
      <c r="F98" s="254"/>
      <c r="G98" s="241"/>
    </row>
    <row r="99" spans="1:10" s="13" customFormat="1" ht="15.75">
      <c r="A99" s="85" t="s">
        <v>192</v>
      </c>
      <c r="B99" s="102">
        <v>914</v>
      </c>
      <c r="C99" s="103" t="s">
        <v>87</v>
      </c>
      <c r="D99" s="103" t="s">
        <v>80</v>
      </c>
      <c r="E99" s="103"/>
      <c r="F99" s="102"/>
      <c r="G99" s="81">
        <f>SUM(G100:G107)</f>
        <v>988816.36</v>
      </c>
    </row>
    <row r="100" spans="1:10" s="46" customFormat="1" ht="78.75">
      <c r="A100" s="90" t="s">
        <v>208</v>
      </c>
      <c r="B100" s="253">
        <v>914</v>
      </c>
      <c r="C100" s="255" t="s">
        <v>87</v>
      </c>
      <c r="D100" s="255" t="s">
        <v>80</v>
      </c>
      <c r="E100" s="255" t="s">
        <v>209</v>
      </c>
      <c r="F100" s="253">
        <v>100</v>
      </c>
      <c r="G100" s="239">
        <v>415509.25</v>
      </c>
      <c r="I100" s="11"/>
    </row>
    <row r="101" spans="1:10" s="46" customFormat="1" ht="63">
      <c r="A101" s="91" t="s">
        <v>59</v>
      </c>
      <c r="B101" s="254"/>
      <c r="C101" s="256"/>
      <c r="D101" s="256"/>
      <c r="E101" s="256"/>
      <c r="F101" s="254"/>
      <c r="G101" s="241"/>
    </row>
    <row r="102" spans="1:10" s="46" customFormat="1" ht="63">
      <c r="A102" s="90" t="s">
        <v>210</v>
      </c>
      <c r="B102" s="253">
        <v>914</v>
      </c>
      <c r="C102" s="255" t="s">
        <v>87</v>
      </c>
      <c r="D102" s="255" t="s">
        <v>80</v>
      </c>
      <c r="E102" s="255" t="s">
        <v>211</v>
      </c>
      <c r="F102" s="253">
        <v>100</v>
      </c>
      <c r="G102" s="239">
        <v>21868.91</v>
      </c>
      <c r="I102" s="11"/>
    </row>
    <row r="103" spans="1:10" s="46" customFormat="1" ht="63">
      <c r="A103" s="91" t="s">
        <v>59</v>
      </c>
      <c r="B103" s="254"/>
      <c r="C103" s="256"/>
      <c r="D103" s="256"/>
      <c r="E103" s="256"/>
      <c r="F103" s="254"/>
      <c r="G103" s="241"/>
    </row>
    <row r="104" spans="1:10" s="13" customFormat="1" ht="46.5" customHeight="1">
      <c r="A104" s="90" t="s">
        <v>190</v>
      </c>
      <c r="B104" s="253">
        <v>914</v>
      </c>
      <c r="C104" s="255" t="s">
        <v>87</v>
      </c>
      <c r="D104" s="255" t="s">
        <v>80</v>
      </c>
      <c r="E104" s="255" t="s">
        <v>191</v>
      </c>
      <c r="F104" s="253">
        <v>100</v>
      </c>
      <c r="G104" s="239">
        <v>477438.2</v>
      </c>
      <c r="I104" s="11"/>
    </row>
    <row r="105" spans="1:10" s="13" customFormat="1" ht="62.25" customHeight="1">
      <c r="A105" s="91" t="s">
        <v>59</v>
      </c>
      <c r="B105" s="254"/>
      <c r="C105" s="256"/>
      <c r="D105" s="256"/>
      <c r="E105" s="256"/>
      <c r="F105" s="254"/>
      <c r="G105" s="241"/>
    </row>
    <row r="106" spans="1:10" s="19" customFormat="1" ht="47.25" customHeight="1">
      <c r="A106" s="90" t="s">
        <v>190</v>
      </c>
      <c r="B106" s="260">
        <v>914</v>
      </c>
      <c r="C106" s="259" t="s">
        <v>87</v>
      </c>
      <c r="D106" s="259" t="s">
        <v>80</v>
      </c>
      <c r="E106" s="255" t="s">
        <v>191</v>
      </c>
      <c r="F106" s="253">
        <v>200</v>
      </c>
      <c r="G106" s="239">
        <v>74000</v>
      </c>
      <c r="H106" s="11"/>
    </row>
    <row r="107" spans="1:10" s="19" customFormat="1" ht="31.5">
      <c r="A107" s="91" t="s">
        <v>269</v>
      </c>
      <c r="B107" s="260"/>
      <c r="C107" s="259"/>
      <c r="D107" s="259"/>
      <c r="E107" s="256"/>
      <c r="F107" s="254"/>
      <c r="G107" s="241"/>
    </row>
    <row r="108" spans="1:10" s="20" customFormat="1" ht="15.75">
      <c r="A108" s="84" t="s">
        <v>198</v>
      </c>
      <c r="B108" s="144">
        <v>914</v>
      </c>
      <c r="C108" s="143" t="s">
        <v>199</v>
      </c>
      <c r="D108" s="143" t="s">
        <v>81</v>
      </c>
      <c r="E108" s="143"/>
      <c r="F108" s="144"/>
      <c r="G108" s="82">
        <f>G109</f>
        <v>3000</v>
      </c>
    </row>
    <row r="109" spans="1:10" ht="25.5" customHeight="1">
      <c r="A109" s="84" t="s">
        <v>271</v>
      </c>
      <c r="B109" s="144">
        <v>914</v>
      </c>
      <c r="C109" s="143">
        <v>11</v>
      </c>
      <c r="D109" s="143" t="s">
        <v>84</v>
      </c>
      <c r="E109" s="141"/>
      <c r="F109" s="142"/>
      <c r="G109" s="82">
        <f>SUM(G110)</f>
        <v>3000</v>
      </c>
      <c r="J109" s="11"/>
    </row>
    <row r="110" spans="1:10" ht="84" customHeight="1">
      <c r="A110" s="90" t="s">
        <v>274</v>
      </c>
      <c r="B110" s="260">
        <v>914</v>
      </c>
      <c r="C110" s="259">
        <v>11</v>
      </c>
      <c r="D110" s="259" t="s">
        <v>84</v>
      </c>
      <c r="E110" s="259" t="s">
        <v>136</v>
      </c>
      <c r="F110" s="260">
        <v>200</v>
      </c>
      <c r="G110" s="261">
        <v>3000</v>
      </c>
    </row>
    <row r="111" spans="1:10" ht="31.5">
      <c r="A111" s="91" t="s">
        <v>269</v>
      </c>
      <c r="B111" s="260"/>
      <c r="C111" s="259"/>
      <c r="D111" s="259"/>
      <c r="E111" s="259"/>
      <c r="F111" s="260"/>
      <c r="G111" s="261"/>
      <c r="J111" s="11"/>
    </row>
    <row r="112" spans="1:10" ht="15.75">
      <c r="A112" s="84" t="s">
        <v>76</v>
      </c>
      <c r="B112" s="142"/>
      <c r="C112" s="141"/>
      <c r="D112" s="141"/>
      <c r="E112" s="141"/>
      <c r="F112" s="142"/>
      <c r="G112" s="82">
        <f>G11+G81</f>
        <v>9657151.6799999997</v>
      </c>
      <c r="H112" s="11"/>
      <c r="I112" s="11"/>
    </row>
    <row r="113" spans="7:10">
      <c r="G113" s="9"/>
      <c r="I113" s="11"/>
    </row>
    <row r="114" spans="7:10">
      <c r="G114" s="11"/>
    </row>
    <row r="116" spans="7:10">
      <c r="J116" s="48"/>
    </row>
    <row r="117" spans="7:10">
      <c r="J117" s="48"/>
    </row>
    <row r="118" spans="7:10">
      <c r="J118" s="48"/>
    </row>
    <row r="119" spans="7:10">
      <c r="J119" s="48"/>
    </row>
  </sheetData>
  <mergeCells count="191">
    <mergeCell ref="G35:G36"/>
    <mergeCell ref="G37:G38"/>
    <mergeCell ref="A41:A42"/>
    <mergeCell ref="B28:B29"/>
    <mergeCell ref="C28:C29"/>
    <mergeCell ref="D28:D29"/>
    <mergeCell ref="H93:H94"/>
    <mergeCell ref="E65:E66"/>
    <mergeCell ref="D65:D66"/>
    <mergeCell ref="C65:C66"/>
    <mergeCell ref="B65:B66"/>
    <mergeCell ref="B70:B71"/>
    <mergeCell ref="D84:D85"/>
    <mergeCell ref="D70:D71"/>
    <mergeCell ref="E70:E71"/>
    <mergeCell ref="D72:D73"/>
    <mergeCell ref="C70:C71"/>
    <mergeCell ref="E84:E85"/>
    <mergeCell ref="D79:D80"/>
    <mergeCell ref="E72:E73"/>
    <mergeCell ref="F35:F36"/>
    <mergeCell ref="G41:G42"/>
    <mergeCell ref="G33:G34"/>
    <mergeCell ref="E28:E29"/>
    <mergeCell ref="B46:B47"/>
    <mergeCell ref="D37:D38"/>
    <mergeCell ref="D41:D42"/>
    <mergeCell ref="B41:B42"/>
    <mergeCell ref="B35:B36"/>
    <mergeCell ref="B37:B38"/>
    <mergeCell ref="D35:D36"/>
    <mergeCell ref="C46:C47"/>
    <mergeCell ref="C41:C42"/>
    <mergeCell ref="C35:C36"/>
    <mergeCell ref="C37:C38"/>
    <mergeCell ref="D33:D34"/>
    <mergeCell ref="E37:E38"/>
    <mergeCell ref="E35:E36"/>
    <mergeCell ref="E41:E42"/>
    <mergeCell ref="B33:B34"/>
    <mergeCell ref="C33:C34"/>
    <mergeCell ref="A1:G1"/>
    <mergeCell ref="C14:C15"/>
    <mergeCell ref="A6:G6"/>
    <mergeCell ref="A5:G5"/>
    <mergeCell ref="A4:G4"/>
    <mergeCell ref="A2:G2"/>
    <mergeCell ref="A3:G3"/>
    <mergeCell ref="D14:D15"/>
    <mergeCell ref="E14:E15"/>
    <mergeCell ref="F14:F15"/>
    <mergeCell ref="A8:G8"/>
    <mergeCell ref="B14:B15"/>
    <mergeCell ref="G14:G15"/>
    <mergeCell ref="A9:G9"/>
    <mergeCell ref="A7:G7"/>
    <mergeCell ref="G18:G19"/>
    <mergeCell ref="B20:B21"/>
    <mergeCell ref="C20:C21"/>
    <mergeCell ref="F22:F23"/>
    <mergeCell ref="G22:G23"/>
    <mergeCell ref="E20:E21"/>
    <mergeCell ref="C18:C19"/>
    <mergeCell ref="B18:B19"/>
    <mergeCell ref="D18:D19"/>
    <mergeCell ref="D20:D21"/>
    <mergeCell ref="F18:F19"/>
    <mergeCell ref="E18:E19"/>
    <mergeCell ref="E22:E23"/>
    <mergeCell ref="F20:F21"/>
    <mergeCell ref="G20:G21"/>
    <mergeCell ref="C22:C23"/>
    <mergeCell ref="D22:D23"/>
    <mergeCell ref="B22:B23"/>
    <mergeCell ref="G70:G71"/>
    <mergeCell ref="F41:F42"/>
    <mergeCell ref="F37:F38"/>
    <mergeCell ref="G65:G66"/>
    <mergeCell ref="F65:F66"/>
    <mergeCell ref="F70:F71"/>
    <mergeCell ref="F72:F73"/>
    <mergeCell ref="C95:C96"/>
    <mergeCell ref="D95:D96"/>
    <mergeCell ref="E95:E96"/>
    <mergeCell ref="F95:F96"/>
    <mergeCell ref="G95:G96"/>
    <mergeCell ref="G46:G47"/>
    <mergeCell ref="F46:F47"/>
    <mergeCell ref="B72:B73"/>
    <mergeCell ref="C72:C73"/>
    <mergeCell ref="C79:C80"/>
    <mergeCell ref="B79:B80"/>
    <mergeCell ref="F93:F94"/>
    <mergeCell ref="G93:G94"/>
    <mergeCell ref="B95:B96"/>
    <mergeCell ref="B74:B75"/>
    <mergeCell ref="C74:C75"/>
    <mergeCell ref="D74:D75"/>
    <mergeCell ref="F74:F75"/>
    <mergeCell ref="G74:G75"/>
    <mergeCell ref="E74:E75"/>
    <mergeCell ref="G84:G85"/>
    <mergeCell ref="G79:G80"/>
    <mergeCell ref="F79:F80"/>
    <mergeCell ref="E79:E80"/>
    <mergeCell ref="F84:F85"/>
    <mergeCell ref="G72:G73"/>
    <mergeCell ref="F110:F111"/>
    <mergeCell ref="G110:G111"/>
    <mergeCell ref="E110:E111"/>
    <mergeCell ref="B110:B111"/>
    <mergeCell ref="C110:C111"/>
    <mergeCell ref="D110:D111"/>
    <mergeCell ref="C89:C90"/>
    <mergeCell ref="C91:C92"/>
    <mergeCell ref="E91:E92"/>
    <mergeCell ref="G91:G92"/>
    <mergeCell ref="E89:E90"/>
    <mergeCell ref="F89:F90"/>
    <mergeCell ref="D93:D94"/>
    <mergeCell ref="G89:G90"/>
    <mergeCell ref="D89:D90"/>
    <mergeCell ref="D91:D92"/>
    <mergeCell ref="B93:B94"/>
    <mergeCell ref="B91:B92"/>
    <mergeCell ref="C93:C94"/>
    <mergeCell ref="G97:G98"/>
    <mergeCell ref="F97:F98"/>
    <mergeCell ref="E97:E98"/>
    <mergeCell ref="D97:D98"/>
    <mergeCell ref="C97:C98"/>
    <mergeCell ref="D106:D107"/>
    <mergeCell ref="B106:B107"/>
    <mergeCell ref="C106:C107"/>
    <mergeCell ref="G106:G107"/>
    <mergeCell ref="F106:F107"/>
    <mergeCell ref="E106:E107"/>
    <mergeCell ref="G25:G26"/>
    <mergeCell ref="F25:F26"/>
    <mergeCell ref="E25:E26"/>
    <mergeCell ref="D25:D26"/>
    <mergeCell ref="C25:C26"/>
    <mergeCell ref="B25:B26"/>
    <mergeCell ref="B104:B105"/>
    <mergeCell ref="C104:C105"/>
    <mergeCell ref="D104:D105"/>
    <mergeCell ref="G104:G105"/>
    <mergeCell ref="F104:F105"/>
    <mergeCell ref="E104:E105"/>
    <mergeCell ref="B97:B98"/>
    <mergeCell ref="E93:E94"/>
    <mergeCell ref="B84:B85"/>
    <mergeCell ref="C84:C85"/>
    <mergeCell ref="B89:B90"/>
    <mergeCell ref="F91:F92"/>
    <mergeCell ref="B100:B101"/>
    <mergeCell ref="C100:C101"/>
    <mergeCell ref="D100:D101"/>
    <mergeCell ref="E100:E101"/>
    <mergeCell ref="F100:F101"/>
    <mergeCell ref="G100:G101"/>
    <mergeCell ref="B102:B103"/>
    <mergeCell ref="C102:C103"/>
    <mergeCell ref="D102:D103"/>
    <mergeCell ref="E102:E103"/>
    <mergeCell ref="F102:F103"/>
    <mergeCell ref="G102:G103"/>
    <mergeCell ref="F28:F29"/>
    <mergeCell ref="G28:G29"/>
    <mergeCell ref="B58:B59"/>
    <mergeCell ref="C58:C59"/>
    <mergeCell ref="D58:D59"/>
    <mergeCell ref="E58:E59"/>
    <mergeCell ref="F58:F59"/>
    <mergeCell ref="G58:G59"/>
    <mergeCell ref="G51:G52"/>
    <mergeCell ref="E51:E52"/>
    <mergeCell ref="D51:D52"/>
    <mergeCell ref="C51:C52"/>
    <mergeCell ref="B51:B52"/>
    <mergeCell ref="F51:F52"/>
    <mergeCell ref="B53:B54"/>
    <mergeCell ref="C53:C54"/>
    <mergeCell ref="D53:D54"/>
    <mergeCell ref="E53:E54"/>
    <mergeCell ref="F53:F54"/>
    <mergeCell ref="G53:G54"/>
    <mergeCell ref="E46:E47"/>
    <mergeCell ref="D46:D47"/>
    <mergeCell ref="E33:E34"/>
    <mergeCell ref="F33:F34"/>
  </mergeCells>
  <phoneticPr fontId="4" type="noConversion"/>
  <printOptions horizontalCentered="1"/>
  <pageMargins left="0.51181102362204722" right="0.43307086614173229" top="0.47244094488188981" bottom="0.39370078740157483" header="0.31496062992125984" footer="0.31496062992125984"/>
  <pageSetup paperSize="9" scale="60" fitToWidth="2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4"/>
  <sheetViews>
    <sheetView zoomScaleSheetLayoutView="100" workbookViewId="0">
      <selection activeCell="A6" sqref="A6:H6"/>
    </sheetView>
  </sheetViews>
  <sheetFormatPr defaultRowHeight="15"/>
  <cols>
    <col min="1" max="1" width="51.85546875" style="18" customWidth="1"/>
    <col min="2" max="2" width="10.7109375" style="18" customWidth="1"/>
    <col min="3" max="3" width="8.85546875" style="18" customWidth="1"/>
    <col min="4" max="4" width="6.28515625" style="18" customWidth="1"/>
    <col min="5" max="5" width="14.140625" style="18" customWidth="1"/>
    <col min="6" max="6" width="11.5703125" style="18" customWidth="1"/>
    <col min="7" max="8" width="16.28515625" style="18" customWidth="1"/>
    <col min="9" max="11" width="14.7109375" style="48" bestFit="1" customWidth="1"/>
    <col min="12" max="12" width="9.140625" style="48"/>
    <col min="13" max="13" width="14.7109375" style="48" bestFit="1" customWidth="1"/>
    <col min="14" max="16384" width="9.140625" style="48"/>
  </cols>
  <sheetData>
    <row r="1" spans="1:11" ht="15.75">
      <c r="A1" s="242" t="s">
        <v>362</v>
      </c>
      <c r="B1" s="242"/>
      <c r="C1" s="242"/>
      <c r="D1" s="242"/>
      <c r="E1" s="242"/>
      <c r="F1" s="242"/>
      <c r="G1" s="242"/>
      <c r="H1" s="242"/>
    </row>
    <row r="2" spans="1:11" ht="15.75">
      <c r="A2" s="242" t="s">
        <v>294</v>
      </c>
      <c r="B2" s="242"/>
      <c r="C2" s="242"/>
      <c r="D2" s="242"/>
      <c r="E2" s="242"/>
      <c r="F2" s="242"/>
      <c r="G2" s="242"/>
      <c r="H2" s="242"/>
    </row>
    <row r="3" spans="1:11" ht="15.75">
      <c r="A3" s="242" t="s">
        <v>29</v>
      </c>
      <c r="B3" s="242"/>
      <c r="C3" s="242"/>
      <c r="D3" s="242"/>
      <c r="E3" s="242"/>
      <c r="F3" s="242"/>
      <c r="G3" s="242"/>
      <c r="H3" s="242"/>
    </row>
    <row r="4" spans="1:11" ht="15.75">
      <c r="A4" s="242" t="s">
        <v>21</v>
      </c>
      <c r="B4" s="242"/>
      <c r="C4" s="242"/>
      <c r="D4" s="242"/>
      <c r="E4" s="242"/>
      <c r="F4" s="242"/>
      <c r="G4" s="242"/>
      <c r="H4" s="242"/>
    </row>
    <row r="5" spans="1:11" ht="15.75">
      <c r="A5" s="242" t="s">
        <v>22</v>
      </c>
      <c r="B5" s="242"/>
      <c r="C5" s="242"/>
      <c r="D5" s="242"/>
      <c r="E5" s="242"/>
      <c r="F5" s="242"/>
      <c r="G5" s="242"/>
      <c r="H5" s="242"/>
    </row>
    <row r="6" spans="1:11" ht="15.75">
      <c r="A6" s="242" t="s">
        <v>388</v>
      </c>
      <c r="B6" s="242"/>
      <c r="C6" s="242"/>
      <c r="D6" s="242"/>
      <c r="E6" s="242"/>
      <c r="F6" s="242"/>
      <c r="G6" s="242"/>
      <c r="H6" s="242"/>
    </row>
    <row r="7" spans="1:11">
      <c r="A7" s="247"/>
      <c r="B7" s="247"/>
      <c r="C7" s="247"/>
      <c r="D7" s="247"/>
      <c r="E7" s="247"/>
      <c r="F7" s="247"/>
      <c r="G7" s="247"/>
      <c r="H7" s="247"/>
    </row>
    <row r="8" spans="1:11" ht="15.75" customHeight="1">
      <c r="A8" s="243" t="s">
        <v>379</v>
      </c>
      <c r="B8" s="243"/>
      <c r="C8" s="243"/>
      <c r="D8" s="243"/>
      <c r="E8" s="243"/>
      <c r="F8" s="243"/>
      <c r="G8" s="243"/>
      <c r="H8" s="243"/>
    </row>
    <row r="10" spans="1:11" ht="15.75">
      <c r="A10" s="212" t="s">
        <v>30</v>
      </c>
      <c r="B10" s="212" t="s">
        <v>79</v>
      </c>
      <c r="C10" s="212" t="s">
        <v>78</v>
      </c>
      <c r="D10" s="212" t="s">
        <v>110</v>
      </c>
      <c r="E10" s="212" t="s">
        <v>55</v>
      </c>
      <c r="F10" s="212" t="s">
        <v>56</v>
      </c>
      <c r="G10" s="212" t="s">
        <v>34</v>
      </c>
      <c r="H10" s="212"/>
    </row>
    <row r="11" spans="1:11" ht="19.5" customHeight="1">
      <c r="A11" s="212"/>
      <c r="B11" s="212"/>
      <c r="C11" s="212"/>
      <c r="D11" s="212"/>
      <c r="E11" s="212"/>
      <c r="F11" s="212"/>
      <c r="G11" s="195" t="s">
        <v>314</v>
      </c>
      <c r="H11" s="195" t="s">
        <v>375</v>
      </c>
    </row>
    <row r="12" spans="1:11" ht="47.25">
      <c r="A12" s="47" t="s">
        <v>31</v>
      </c>
      <c r="B12" s="156">
        <v>914</v>
      </c>
      <c r="C12" s="165"/>
      <c r="D12" s="165"/>
      <c r="E12" s="156"/>
      <c r="F12" s="156"/>
      <c r="G12" s="51">
        <f>G13+G40+G44+G48+G54+G65</f>
        <v>5707663.1999999993</v>
      </c>
      <c r="H12" s="51">
        <f>H13+H40+H44+H48+H54+H65</f>
        <v>5778632.1799999997</v>
      </c>
      <c r="I12" s="11"/>
      <c r="J12" s="11"/>
    </row>
    <row r="13" spans="1:11" ht="20.25" customHeight="1">
      <c r="A13" s="47" t="s">
        <v>205</v>
      </c>
      <c r="B13" s="156">
        <v>914</v>
      </c>
      <c r="C13" s="165" t="s">
        <v>80</v>
      </c>
      <c r="D13" s="165" t="s">
        <v>81</v>
      </c>
      <c r="E13" s="156"/>
      <c r="F13" s="156"/>
      <c r="G13" s="51">
        <f>G14+G17+G31+G33+G29</f>
        <v>4062906.02</v>
      </c>
      <c r="H13" s="51">
        <f>H14+H17+H31+H33</f>
        <v>4192514.38</v>
      </c>
      <c r="J13" s="11"/>
    </row>
    <row r="14" spans="1:11" ht="48" customHeight="1">
      <c r="A14" s="47" t="s">
        <v>57</v>
      </c>
      <c r="B14" s="156">
        <v>914</v>
      </c>
      <c r="C14" s="165" t="s">
        <v>80</v>
      </c>
      <c r="D14" s="165" t="s">
        <v>82</v>
      </c>
      <c r="E14" s="156"/>
      <c r="F14" s="156"/>
      <c r="G14" s="51">
        <f>SUM(G15)</f>
        <v>748012.28</v>
      </c>
      <c r="H14" s="51">
        <f>SUM(H15)</f>
        <v>748012.28</v>
      </c>
      <c r="I14" s="11"/>
      <c r="J14" s="11"/>
    </row>
    <row r="15" spans="1:11" ht="31.5">
      <c r="A15" s="54" t="s">
        <v>58</v>
      </c>
      <c r="B15" s="265">
        <v>914</v>
      </c>
      <c r="C15" s="266" t="s">
        <v>80</v>
      </c>
      <c r="D15" s="266" t="s">
        <v>82</v>
      </c>
      <c r="E15" s="266" t="s">
        <v>122</v>
      </c>
      <c r="F15" s="265">
        <v>100</v>
      </c>
      <c r="G15" s="261">
        <v>748012.28</v>
      </c>
      <c r="H15" s="261">
        <v>748012.28</v>
      </c>
      <c r="J15" s="11"/>
    </row>
    <row r="16" spans="1:11" ht="80.25" customHeight="1">
      <c r="A16" s="55" t="s">
        <v>59</v>
      </c>
      <c r="B16" s="265"/>
      <c r="C16" s="266"/>
      <c r="D16" s="266"/>
      <c r="E16" s="266"/>
      <c r="F16" s="265"/>
      <c r="G16" s="261"/>
      <c r="H16" s="261"/>
      <c r="J16" s="11"/>
      <c r="K16" s="11"/>
    </row>
    <row r="17" spans="1:11" ht="65.25" customHeight="1">
      <c r="A17" s="47" t="s">
        <v>77</v>
      </c>
      <c r="B17" s="156">
        <v>914</v>
      </c>
      <c r="C17" s="165" t="s">
        <v>80</v>
      </c>
      <c r="D17" s="165" t="s">
        <v>83</v>
      </c>
      <c r="E17" s="165"/>
      <c r="F17" s="156"/>
      <c r="G17" s="82">
        <f>G18+G20+G22</f>
        <v>2924955.93</v>
      </c>
      <c r="H17" s="82">
        <f>H18+H20+H22</f>
        <v>3017458.1</v>
      </c>
      <c r="J17" s="11"/>
    </row>
    <row r="18" spans="1:11" ht="31.5">
      <c r="A18" s="54" t="s">
        <v>60</v>
      </c>
      <c r="B18" s="265">
        <v>914</v>
      </c>
      <c r="C18" s="266" t="s">
        <v>80</v>
      </c>
      <c r="D18" s="266" t="s">
        <v>83</v>
      </c>
      <c r="E18" s="266" t="s">
        <v>123</v>
      </c>
      <c r="F18" s="265">
        <v>100</v>
      </c>
      <c r="G18" s="261">
        <v>2562855.9300000002</v>
      </c>
      <c r="H18" s="261">
        <v>2562855.9300000002</v>
      </c>
      <c r="J18" s="11"/>
    </row>
    <row r="19" spans="1:11" ht="78" customHeight="1">
      <c r="A19" s="55" t="s">
        <v>59</v>
      </c>
      <c r="B19" s="265"/>
      <c r="C19" s="266"/>
      <c r="D19" s="266"/>
      <c r="E19" s="266"/>
      <c r="F19" s="265"/>
      <c r="G19" s="261"/>
      <c r="H19" s="261"/>
      <c r="K19" s="11"/>
    </row>
    <row r="20" spans="1:11" ht="31.5">
      <c r="A20" s="54" t="s">
        <v>60</v>
      </c>
      <c r="B20" s="265">
        <v>914</v>
      </c>
      <c r="C20" s="266" t="s">
        <v>80</v>
      </c>
      <c r="D20" s="266" t="s">
        <v>83</v>
      </c>
      <c r="E20" s="266" t="s">
        <v>123</v>
      </c>
      <c r="F20" s="265">
        <v>200</v>
      </c>
      <c r="G20" s="261">
        <v>350000</v>
      </c>
      <c r="H20" s="261">
        <v>442502.17</v>
      </c>
    </row>
    <row r="21" spans="1:11" ht="32.25" customHeight="1">
      <c r="A21" s="55" t="s">
        <v>269</v>
      </c>
      <c r="B21" s="265"/>
      <c r="C21" s="266"/>
      <c r="D21" s="266"/>
      <c r="E21" s="266"/>
      <c r="F21" s="265"/>
      <c r="G21" s="261"/>
      <c r="H21" s="261"/>
    </row>
    <row r="22" spans="1:11" ht="31.5">
      <c r="A22" s="54" t="s">
        <v>60</v>
      </c>
      <c r="B22" s="265">
        <v>914</v>
      </c>
      <c r="C22" s="266" t="s">
        <v>80</v>
      </c>
      <c r="D22" s="266" t="s">
        <v>83</v>
      </c>
      <c r="E22" s="266" t="s">
        <v>123</v>
      </c>
      <c r="F22" s="265">
        <v>800</v>
      </c>
      <c r="G22" s="261">
        <v>12100</v>
      </c>
      <c r="H22" s="261">
        <v>12100</v>
      </c>
    </row>
    <row r="23" spans="1:11" ht="15.75">
      <c r="A23" s="55" t="s">
        <v>62</v>
      </c>
      <c r="B23" s="265"/>
      <c r="C23" s="266"/>
      <c r="D23" s="266"/>
      <c r="E23" s="266"/>
      <c r="F23" s="265"/>
      <c r="G23" s="261"/>
      <c r="H23" s="261"/>
    </row>
    <row r="24" spans="1:11" ht="47.25" hidden="1">
      <c r="A24" s="37" t="s">
        <v>203</v>
      </c>
      <c r="B24" s="23">
        <v>914</v>
      </c>
      <c r="C24" s="25" t="s">
        <v>80</v>
      </c>
      <c r="D24" s="25" t="s">
        <v>109</v>
      </c>
      <c r="E24" s="25"/>
      <c r="F24" s="23"/>
      <c r="G24" s="99">
        <f>G25</f>
        <v>0</v>
      </c>
      <c r="H24" s="99"/>
    </row>
    <row r="25" spans="1:11" ht="62.25" hidden="1" customHeight="1">
      <c r="A25" s="90" t="s">
        <v>281</v>
      </c>
      <c r="B25" s="253">
        <v>914</v>
      </c>
      <c r="C25" s="255" t="s">
        <v>80</v>
      </c>
      <c r="D25" s="255" t="s">
        <v>109</v>
      </c>
      <c r="E25" s="255" t="s">
        <v>128</v>
      </c>
      <c r="F25" s="253">
        <v>500</v>
      </c>
      <c r="G25" s="239"/>
      <c r="H25" s="239"/>
    </row>
    <row r="26" spans="1:11" ht="15.75" hidden="1" customHeight="1">
      <c r="A26" s="91" t="s">
        <v>108</v>
      </c>
      <c r="B26" s="254"/>
      <c r="C26" s="256"/>
      <c r="D26" s="256"/>
      <c r="E26" s="256"/>
      <c r="F26" s="254"/>
      <c r="G26" s="241"/>
      <c r="H26" s="241"/>
    </row>
    <row r="27" spans="1:11" ht="15.75" hidden="1" customHeight="1">
      <c r="A27" s="100" t="s">
        <v>305</v>
      </c>
      <c r="B27" s="97">
        <v>914</v>
      </c>
      <c r="C27" s="98" t="s">
        <v>80</v>
      </c>
      <c r="D27" s="98" t="s">
        <v>199</v>
      </c>
      <c r="E27" s="160"/>
      <c r="F27" s="159"/>
      <c r="G27" s="99">
        <f>G28</f>
        <v>0</v>
      </c>
      <c r="H27" s="99">
        <f>H28</f>
        <v>0</v>
      </c>
    </row>
    <row r="28" spans="1:11" ht="50.25" hidden="1" customHeight="1">
      <c r="A28" s="91" t="s">
        <v>306</v>
      </c>
      <c r="B28" s="159">
        <v>914</v>
      </c>
      <c r="C28" s="160" t="s">
        <v>80</v>
      </c>
      <c r="D28" s="160" t="s">
        <v>199</v>
      </c>
      <c r="E28" s="160" t="s">
        <v>307</v>
      </c>
      <c r="F28" s="159">
        <v>800</v>
      </c>
      <c r="G28" s="158"/>
      <c r="H28" s="158"/>
    </row>
    <row r="29" spans="1:11" ht="50.25" customHeight="1">
      <c r="A29" s="100" t="s">
        <v>322</v>
      </c>
      <c r="B29" s="97">
        <v>914</v>
      </c>
      <c r="C29" s="98" t="s">
        <v>80</v>
      </c>
      <c r="D29" s="98" t="s">
        <v>109</v>
      </c>
      <c r="E29" s="98"/>
      <c r="F29" s="97"/>
      <c r="G29" s="99">
        <f>G30</f>
        <v>12893.81</v>
      </c>
      <c r="H29" s="99"/>
    </row>
    <row r="30" spans="1:11" ht="82.5" customHeight="1">
      <c r="A30" s="91" t="s">
        <v>321</v>
      </c>
      <c r="B30" s="198">
        <v>914</v>
      </c>
      <c r="C30" s="199" t="s">
        <v>80</v>
      </c>
      <c r="D30" s="199" t="s">
        <v>109</v>
      </c>
      <c r="E30" s="199" t="s">
        <v>128</v>
      </c>
      <c r="F30" s="198">
        <v>500</v>
      </c>
      <c r="G30" s="197">
        <v>12893.81</v>
      </c>
      <c r="H30" s="197"/>
    </row>
    <row r="31" spans="1:11" ht="17.25" customHeight="1">
      <c r="A31" s="100" t="s">
        <v>305</v>
      </c>
      <c r="B31" s="97">
        <v>914</v>
      </c>
      <c r="C31" s="98" t="s">
        <v>80</v>
      </c>
      <c r="D31" s="98" t="s">
        <v>199</v>
      </c>
      <c r="E31" s="98"/>
      <c r="F31" s="97"/>
      <c r="G31" s="99">
        <f>G32</f>
        <v>10000</v>
      </c>
      <c r="H31" s="99">
        <f>H32</f>
        <v>10000</v>
      </c>
    </row>
    <row r="32" spans="1:11" ht="50.25" customHeight="1">
      <c r="A32" s="91" t="s">
        <v>306</v>
      </c>
      <c r="B32" s="159">
        <v>914</v>
      </c>
      <c r="C32" s="160" t="s">
        <v>80</v>
      </c>
      <c r="D32" s="160" t="s">
        <v>199</v>
      </c>
      <c r="E32" s="160" t="s">
        <v>307</v>
      </c>
      <c r="F32" s="159">
        <v>800</v>
      </c>
      <c r="G32" s="158">
        <v>10000</v>
      </c>
      <c r="H32" s="158">
        <v>10000</v>
      </c>
    </row>
    <row r="33" spans="1:8" ht="15.75">
      <c r="A33" s="47" t="s">
        <v>63</v>
      </c>
      <c r="B33" s="156">
        <v>914</v>
      </c>
      <c r="C33" s="165" t="s">
        <v>80</v>
      </c>
      <c r="D33" s="165">
        <v>13</v>
      </c>
      <c r="E33" s="165"/>
      <c r="F33" s="156"/>
      <c r="G33" s="82">
        <f>SUM(G34:G39)</f>
        <v>367044</v>
      </c>
      <c r="H33" s="82">
        <f>SUM(H34:H39)</f>
        <v>417044</v>
      </c>
    </row>
    <row r="34" spans="1:8" ht="31.5">
      <c r="A34" s="54" t="s">
        <v>106</v>
      </c>
      <c r="B34" s="265">
        <v>914</v>
      </c>
      <c r="C34" s="266" t="s">
        <v>80</v>
      </c>
      <c r="D34" s="266">
        <v>13</v>
      </c>
      <c r="E34" s="266" t="s">
        <v>129</v>
      </c>
      <c r="F34" s="265">
        <v>200</v>
      </c>
      <c r="G34" s="261">
        <v>4044</v>
      </c>
      <c r="H34" s="261">
        <v>4044</v>
      </c>
    </row>
    <row r="35" spans="1:8" ht="31.5">
      <c r="A35" s="55" t="s">
        <v>61</v>
      </c>
      <c r="B35" s="265"/>
      <c r="C35" s="266"/>
      <c r="D35" s="266"/>
      <c r="E35" s="266"/>
      <c r="F35" s="265"/>
      <c r="G35" s="261"/>
      <c r="H35" s="261"/>
    </row>
    <row r="36" spans="1:8" ht="31.5">
      <c r="A36" s="54" t="s">
        <v>107</v>
      </c>
      <c r="B36" s="265">
        <v>914</v>
      </c>
      <c r="C36" s="266" t="s">
        <v>80</v>
      </c>
      <c r="D36" s="266">
        <v>13</v>
      </c>
      <c r="E36" s="266" t="s">
        <v>130</v>
      </c>
      <c r="F36" s="265">
        <v>200</v>
      </c>
      <c r="G36" s="261">
        <v>350000</v>
      </c>
      <c r="H36" s="261">
        <v>400000</v>
      </c>
    </row>
    <row r="37" spans="1:8" ht="31.5" customHeight="1">
      <c r="A37" s="55" t="s">
        <v>269</v>
      </c>
      <c r="B37" s="265"/>
      <c r="C37" s="266"/>
      <c r="D37" s="266"/>
      <c r="E37" s="266"/>
      <c r="F37" s="265"/>
      <c r="G37" s="261"/>
      <c r="H37" s="261"/>
    </row>
    <row r="38" spans="1:8" ht="31.5">
      <c r="A38" s="54" t="s">
        <v>114</v>
      </c>
      <c r="B38" s="265">
        <v>914</v>
      </c>
      <c r="C38" s="266" t="s">
        <v>80</v>
      </c>
      <c r="D38" s="266">
        <v>13</v>
      </c>
      <c r="E38" s="267" t="s">
        <v>131</v>
      </c>
      <c r="F38" s="269">
        <v>200</v>
      </c>
      <c r="G38" s="239">
        <v>13000</v>
      </c>
      <c r="H38" s="239">
        <v>13000</v>
      </c>
    </row>
    <row r="39" spans="1:8" ht="32.25" customHeight="1">
      <c r="A39" s="55" t="s">
        <v>269</v>
      </c>
      <c r="B39" s="265"/>
      <c r="C39" s="266"/>
      <c r="D39" s="266"/>
      <c r="E39" s="268"/>
      <c r="F39" s="270"/>
      <c r="G39" s="241"/>
      <c r="H39" s="241"/>
    </row>
    <row r="40" spans="1:8" ht="17.25" customHeight="1">
      <c r="A40" s="47" t="s">
        <v>202</v>
      </c>
      <c r="B40" s="156">
        <v>914</v>
      </c>
      <c r="C40" s="165" t="s">
        <v>82</v>
      </c>
      <c r="D40" s="165" t="s">
        <v>81</v>
      </c>
      <c r="E40" s="165"/>
      <c r="F40" s="156"/>
      <c r="G40" s="82">
        <f>SUM(G41)</f>
        <v>101900</v>
      </c>
      <c r="H40" s="82">
        <f>SUM(H41)</f>
        <v>0</v>
      </c>
    </row>
    <row r="41" spans="1:8" ht="18" customHeight="1">
      <c r="A41" s="47" t="s">
        <v>64</v>
      </c>
      <c r="B41" s="156">
        <v>914</v>
      </c>
      <c r="C41" s="165" t="s">
        <v>82</v>
      </c>
      <c r="D41" s="165" t="s">
        <v>85</v>
      </c>
      <c r="E41" s="165"/>
      <c r="F41" s="156"/>
      <c r="G41" s="82">
        <f>SUM(G42:G43)</f>
        <v>101900</v>
      </c>
      <c r="H41" s="82">
        <f>SUM(H42:H43)</f>
        <v>0</v>
      </c>
    </row>
    <row r="42" spans="1:8" ht="53.25" customHeight="1">
      <c r="A42" s="54" t="s">
        <v>369</v>
      </c>
      <c r="B42" s="265">
        <v>914</v>
      </c>
      <c r="C42" s="266" t="s">
        <v>82</v>
      </c>
      <c r="D42" s="266" t="s">
        <v>85</v>
      </c>
      <c r="E42" s="266" t="s">
        <v>167</v>
      </c>
      <c r="F42" s="265">
        <v>100</v>
      </c>
      <c r="G42" s="225">
        <v>101900</v>
      </c>
      <c r="H42" s="225"/>
    </row>
    <row r="43" spans="1:8" ht="84.75" customHeight="1">
      <c r="A43" s="55" t="s">
        <v>59</v>
      </c>
      <c r="B43" s="265"/>
      <c r="C43" s="266"/>
      <c r="D43" s="266"/>
      <c r="E43" s="266"/>
      <c r="F43" s="265"/>
      <c r="G43" s="225"/>
      <c r="H43" s="225"/>
    </row>
    <row r="44" spans="1:8" ht="31.5" customHeight="1">
      <c r="A44" s="47" t="s">
        <v>201</v>
      </c>
      <c r="B44" s="156">
        <v>914</v>
      </c>
      <c r="C44" s="165" t="s">
        <v>85</v>
      </c>
      <c r="D44" s="165" t="s">
        <v>81</v>
      </c>
      <c r="E44" s="165"/>
      <c r="F44" s="156"/>
      <c r="G44" s="82">
        <f>G45</f>
        <v>50000</v>
      </c>
      <c r="H44" s="82">
        <f>H45</f>
        <v>50000</v>
      </c>
    </row>
    <row r="45" spans="1:8" ht="14.25" customHeight="1">
      <c r="A45" s="47" t="s">
        <v>65</v>
      </c>
      <c r="B45" s="156">
        <v>914</v>
      </c>
      <c r="C45" s="165" t="s">
        <v>85</v>
      </c>
      <c r="D45" s="165">
        <v>10</v>
      </c>
      <c r="E45" s="165"/>
      <c r="F45" s="156"/>
      <c r="G45" s="82">
        <f>SUM(G46)</f>
        <v>50000</v>
      </c>
      <c r="H45" s="82">
        <f>SUM(H46)</f>
        <v>50000</v>
      </c>
    </row>
    <row r="46" spans="1:8" ht="32.25" customHeight="1">
      <c r="A46" s="54" t="s">
        <v>66</v>
      </c>
      <c r="B46" s="265">
        <v>914</v>
      </c>
      <c r="C46" s="266" t="s">
        <v>85</v>
      </c>
      <c r="D46" s="266">
        <v>10</v>
      </c>
      <c r="E46" s="266" t="s">
        <v>124</v>
      </c>
      <c r="F46" s="265">
        <v>200</v>
      </c>
      <c r="G46" s="261">
        <v>50000</v>
      </c>
      <c r="H46" s="261">
        <v>50000</v>
      </c>
    </row>
    <row r="47" spans="1:8" ht="36" customHeight="1">
      <c r="A47" s="55" t="s">
        <v>269</v>
      </c>
      <c r="B47" s="265"/>
      <c r="C47" s="266"/>
      <c r="D47" s="266"/>
      <c r="E47" s="266"/>
      <c r="F47" s="265"/>
      <c r="G47" s="261"/>
      <c r="H47" s="261"/>
    </row>
    <row r="48" spans="1:8" ht="17.25" customHeight="1">
      <c r="A48" s="47" t="s">
        <v>215</v>
      </c>
      <c r="B48" s="156">
        <v>914</v>
      </c>
      <c r="C48" s="165" t="s">
        <v>83</v>
      </c>
      <c r="D48" s="165" t="s">
        <v>81</v>
      </c>
      <c r="E48" s="164"/>
      <c r="F48" s="163"/>
      <c r="G48" s="82">
        <f>G49+G51+G53</f>
        <v>793200</v>
      </c>
      <c r="H48" s="82">
        <f>H49+H51+H53</f>
        <v>793200</v>
      </c>
    </row>
    <row r="49" spans="1:13" ht="48.75" customHeight="1">
      <c r="A49" s="54" t="s">
        <v>221</v>
      </c>
      <c r="B49" s="271">
        <v>914</v>
      </c>
      <c r="C49" s="267" t="s">
        <v>83</v>
      </c>
      <c r="D49" s="267" t="s">
        <v>217</v>
      </c>
      <c r="E49" s="267" t="s">
        <v>218</v>
      </c>
      <c r="F49" s="269">
        <v>200</v>
      </c>
      <c r="G49" s="239">
        <v>225000</v>
      </c>
      <c r="H49" s="239">
        <v>225000</v>
      </c>
      <c r="K49" s="11"/>
    </row>
    <row r="50" spans="1:13" ht="34.5" customHeight="1">
      <c r="A50" s="36" t="s">
        <v>269</v>
      </c>
      <c r="B50" s="272"/>
      <c r="C50" s="268"/>
      <c r="D50" s="268"/>
      <c r="E50" s="268"/>
      <c r="F50" s="270"/>
      <c r="G50" s="241"/>
      <c r="H50" s="241"/>
      <c r="J50" s="11"/>
    </row>
    <row r="51" spans="1:13" ht="67.5" customHeight="1">
      <c r="A51" s="54" t="s">
        <v>220</v>
      </c>
      <c r="B51" s="269">
        <v>914</v>
      </c>
      <c r="C51" s="267" t="s">
        <v>83</v>
      </c>
      <c r="D51" s="267" t="s">
        <v>217</v>
      </c>
      <c r="E51" s="267" t="s">
        <v>219</v>
      </c>
      <c r="F51" s="269">
        <v>200</v>
      </c>
      <c r="G51" s="239">
        <v>250000</v>
      </c>
      <c r="H51" s="239">
        <v>250000</v>
      </c>
      <c r="K51" s="11"/>
      <c r="M51" s="11"/>
    </row>
    <row r="52" spans="1:13" ht="34.5" customHeight="1">
      <c r="A52" s="55" t="s">
        <v>269</v>
      </c>
      <c r="B52" s="270"/>
      <c r="C52" s="268"/>
      <c r="D52" s="268"/>
      <c r="E52" s="268"/>
      <c r="F52" s="270"/>
      <c r="G52" s="241"/>
      <c r="H52" s="241"/>
    </row>
    <row r="53" spans="1:13" ht="104.25" customHeight="1">
      <c r="A53" s="55" t="s">
        <v>288</v>
      </c>
      <c r="B53" s="161">
        <v>914</v>
      </c>
      <c r="C53" s="162" t="s">
        <v>83</v>
      </c>
      <c r="D53" s="162" t="s">
        <v>217</v>
      </c>
      <c r="E53" s="162" t="s">
        <v>287</v>
      </c>
      <c r="F53" s="161">
        <v>200</v>
      </c>
      <c r="G53" s="201">
        <v>318200</v>
      </c>
      <c r="H53" s="201">
        <v>318200</v>
      </c>
    </row>
    <row r="54" spans="1:13" ht="21.75" customHeight="1">
      <c r="A54" s="38" t="s">
        <v>200</v>
      </c>
      <c r="B54" s="156">
        <v>914</v>
      </c>
      <c r="C54" s="165" t="s">
        <v>84</v>
      </c>
      <c r="D54" s="165" t="s">
        <v>81</v>
      </c>
      <c r="E54" s="165"/>
      <c r="F54" s="156"/>
      <c r="G54" s="82">
        <f>G55+G58</f>
        <v>546739.38</v>
      </c>
      <c r="H54" s="82">
        <f>H55+H58</f>
        <v>590000</v>
      </c>
    </row>
    <row r="55" spans="1:13" ht="21.75" customHeight="1">
      <c r="A55" s="37" t="s">
        <v>214</v>
      </c>
      <c r="B55" s="156">
        <v>914</v>
      </c>
      <c r="C55" s="165" t="s">
        <v>84</v>
      </c>
      <c r="D55" s="165" t="s">
        <v>82</v>
      </c>
      <c r="E55" s="165"/>
      <c r="F55" s="156"/>
      <c r="G55" s="82">
        <f>G56</f>
        <v>210000</v>
      </c>
      <c r="H55" s="82">
        <f>H56</f>
        <v>210000</v>
      </c>
    </row>
    <row r="56" spans="1:13" ht="21.75" customHeight="1">
      <c r="A56" s="54" t="s">
        <v>213</v>
      </c>
      <c r="B56" s="269">
        <v>914</v>
      </c>
      <c r="C56" s="267" t="s">
        <v>84</v>
      </c>
      <c r="D56" s="267" t="s">
        <v>82</v>
      </c>
      <c r="E56" s="267" t="s">
        <v>212</v>
      </c>
      <c r="F56" s="269">
        <v>200</v>
      </c>
      <c r="G56" s="239">
        <v>210000</v>
      </c>
      <c r="H56" s="239">
        <v>210000</v>
      </c>
    </row>
    <row r="57" spans="1:13" ht="33" customHeight="1">
      <c r="A57" s="55" t="s">
        <v>269</v>
      </c>
      <c r="B57" s="270"/>
      <c r="C57" s="268"/>
      <c r="D57" s="268"/>
      <c r="E57" s="268"/>
      <c r="F57" s="270"/>
      <c r="G57" s="241"/>
      <c r="H57" s="241"/>
    </row>
    <row r="58" spans="1:13" ht="20.25" customHeight="1">
      <c r="A58" s="38" t="s">
        <v>67</v>
      </c>
      <c r="B58" s="156">
        <v>914</v>
      </c>
      <c r="C58" s="165" t="s">
        <v>84</v>
      </c>
      <c r="D58" s="165" t="s">
        <v>85</v>
      </c>
      <c r="E58" s="165"/>
      <c r="F58" s="156"/>
      <c r="G58" s="82">
        <f>G59+G61+G63</f>
        <v>336739.38</v>
      </c>
      <c r="H58" s="82">
        <f>H59+H61+H63</f>
        <v>380000</v>
      </c>
    </row>
    <row r="59" spans="1:13" ht="33.75" customHeight="1">
      <c r="A59" s="54" t="s">
        <v>68</v>
      </c>
      <c r="B59" s="265">
        <v>914</v>
      </c>
      <c r="C59" s="266" t="s">
        <v>84</v>
      </c>
      <c r="D59" s="266" t="s">
        <v>85</v>
      </c>
      <c r="E59" s="266" t="s">
        <v>125</v>
      </c>
      <c r="F59" s="265">
        <v>200</v>
      </c>
      <c r="G59" s="261">
        <v>186739.38</v>
      </c>
      <c r="H59" s="261">
        <v>200000</v>
      </c>
    </row>
    <row r="60" spans="1:13" ht="35.25" customHeight="1">
      <c r="A60" s="55" t="s">
        <v>269</v>
      </c>
      <c r="B60" s="265"/>
      <c r="C60" s="266"/>
      <c r="D60" s="266"/>
      <c r="E60" s="266"/>
      <c r="F60" s="265"/>
      <c r="G60" s="261"/>
      <c r="H60" s="261"/>
    </row>
    <row r="61" spans="1:13" ht="31.5">
      <c r="A61" s="54" t="s">
        <v>111</v>
      </c>
      <c r="B61" s="265">
        <v>914</v>
      </c>
      <c r="C61" s="266" t="s">
        <v>84</v>
      </c>
      <c r="D61" s="266" t="s">
        <v>85</v>
      </c>
      <c r="E61" s="266" t="s">
        <v>126</v>
      </c>
      <c r="F61" s="265">
        <v>200</v>
      </c>
      <c r="G61" s="261">
        <v>50000</v>
      </c>
      <c r="H61" s="261">
        <v>80000</v>
      </c>
    </row>
    <row r="62" spans="1:13" ht="38.25" customHeight="1">
      <c r="A62" s="36" t="s">
        <v>269</v>
      </c>
      <c r="B62" s="265"/>
      <c r="C62" s="266"/>
      <c r="D62" s="266"/>
      <c r="E62" s="266"/>
      <c r="F62" s="265"/>
      <c r="G62" s="261"/>
      <c r="H62" s="261"/>
    </row>
    <row r="63" spans="1:13" ht="21.75" customHeight="1">
      <c r="A63" s="54" t="s">
        <v>243</v>
      </c>
      <c r="B63" s="269">
        <v>914</v>
      </c>
      <c r="C63" s="267" t="s">
        <v>84</v>
      </c>
      <c r="D63" s="267" t="s">
        <v>85</v>
      </c>
      <c r="E63" s="267" t="s">
        <v>245</v>
      </c>
      <c r="F63" s="269">
        <v>200</v>
      </c>
      <c r="G63" s="239">
        <v>100000</v>
      </c>
      <c r="H63" s="239">
        <v>100000</v>
      </c>
    </row>
    <row r="64" spans="1:13" ht="38.25" customHeight="1">
      <c r="A64" s="55" t="s">
        <v>269</v>
      </c>
      <c r="B64" s="270"/>
      <c r="C64" s="268"/>
      <c r="D64" s="268"/>
      <c r="E64" s="268"/>
      <c r="F64" s="270"/>
      <c r="G64" s="241"/>
      <c r="H64" s="241"/>
    </row>
    <row r="65" spans="1:9" s="21" customFormat="1" ht="23.25" customHeight="1">
      <c r="A65" s="38" t="s">
        <v>196</v>
      </c>
      <c r="B65" s="156">
        <v>914</v>
      </c>
      <c r="C65" s="165" t="s">
        <v>193</v>
      </c>
      <c r="D65" s="165" t="s">
        <v>81</v>
      </c>
      <c r="E65" s="165"/>
      <c r="F65" s="156"/>
      <c r="G65" s="82">
        <f>G66</f>
        <v>152917.79999999999</v>
      </c>
      <c r="H65" s="82">
        <f>H66</f>
        <v>152917.79999999999</v>
      </c>
    </row>
    <row r="66" spans="1:9" ht="21" customHeight="1">
      <c r="A66" s="47" t="s">
        <v>69</v>
      </c>
      <c r="B66" s="156">
        <v>914</v>
      </c>
      <c r="C66" s="165">
        <v>10</v>
      </c>
      <c r="D66" s="165" t="s">
        <v>80</v>
      </c>
      <c r="E66" s="164"/>
      <c r="F66" s="163"/>
      <c r="G66" s="82">
        <f>SUM(G67)</f>
        <v>152917.79999999999</v>
      </c>
      <c r="H66" s="82">
        <f>SUM(H67)</f>
        <v>152917.79999999999</v>
      </c>
    </row>
    <row r="67" spans="1:9" ht="30.75" customHeight="1">
      <c r="A67" s="54" t="s">
        <v>70</v>
      </c>
      <c r="B67" s="213">
        <v>914</v>
      </c>
      <c r="C67" s="273">
        <v>10</v>
      </c>
      <c r="D67" s="273" t="s">
        <v>80</v>
      </c>
      <c r="E67" s="266" t="s">
        <v>132</v>
      </c>
      <c r="F67" s="265">
        <v>300</v>
      </c>
      <c r="G67" s="261">
        <v>152917.79999999999</v>
      </c>
      <c r="H67" s="261">
        <v>152917.79999999999</v>
      </c>
      <c r="I67" s="11"/>
    </row>
    <row r="68" spans="1:9" ht="36" customHeight="1">
      <c r="A68" s="55" t="s">
        <v>71</v>
      </c>
      <c r="B68" s="213"/>
      <c r="C68" s="273"/>
      <c r="D68" s="273"/>
      <c r="E68" s="266"/>
      <c r="F68" s="265"/>
      <c r="G68" s="261"/>
      <c r="H68" s="261"/>
    </row>
    <row r="69" spans="1:9" ht="36" customHeight="1">
      <c r="A69" s="47" t="s">
        <v>72</v>
      </c>
      <c r="B69" s="156">
        <v>914</v>
      </c>
      <c r="C69" s="165"/>
      <c r="D69" s="165"/>
      <c r="E69" s="164"/>
      <c r="F69" s="163"/>
      <c r="G69" s="82">
        <f>G70+G74+G88</f>
        <v>2720865.22</v>
      </c>
      <c r="H69" s="82">
        <f>H70+H74+H88</f>
        <v>2720865.22</v>
      </c>
    </row>
    <row r="70" spans="1:9" ht="20.25" customHeight="1">
      <c r="A70" s="47" t="s">
        <v>195</v>
      </c>
      <c r="B70" s="156">
        <v>914</v>
      </c>
      <c r="C70" s="165" t="s">
        <v>86</v>
      </c>
      <c r="D70" s="165" t="s">
        <v>81</v>
      </c>
      <c r="E70" s="164"/>
      <c r="F70" s="163"/>
      <c r="G70" s="82">
        <f>G71</f>
        <v>3000</v>
      </c>
      <c r="H70" s="82">
        <f>H71</f>
        <v>3000</v>
      </c>
    </row>
    <row r="71" spans="1:9" ht="21" customHeight="1">
      <c r="A71" s="47" t="s">
        <v>275</v>
      </c>
      <c r="B71" s="156">
        <v>914</v>
      </c>
      <c r="C71" s="165" t="s">
        <v>86</v>
      </c>
      <c r="D71" s="165" t="s">
        <v>86</v>
      </c>
      <c r="E71" s="164"/>
      <c r="F71" s="156"/>
      <c r="G71" s="82">
        <f>SUM(G72)</f>
        <v>3000</v>
      </c>
      <c r="H71" s="82">
        <f>SUM(H72)</f>
        <v>3000</v>
      </c>
    </row>
    <row r="72" spans="1:9" ht="98.25" customHeight="1">
      <c r="A72" s="54" t="s">
        <v>277</v>
      </c>
      <c r="B72" s="265">
        <v>914</v>
      </c>
      <c r="C72" s="266" t="s">
        <v>86</v>
      </c>
      <c r="D72" s="266" t="s">
        <v>86</v>
      </c>
      <c r="E72" s="266" t="s">
        <v>127</v>
      </c>
      <c r="F72" s="265">
        <v>200</v>
      </c>
      <c r="G72" s="261">
        <v>3000</v>
      </c>
      <c r="H72" s="261">
        <v>3000</v>
      </c>
    </row>
    <row r="73" spans="1:9" ht="35.25" customHeight="1">
      <c r="A73" s="55" t="s">
        <v>269</v>
      </c>
      <c r="B73" s="265"/>
      <c r="C73" s="266"/>
      <c r="D73" s="266"/>
      <c r="E73" s="266"/>
      <c r="F73" s="265"/>
      <c r="G73" s="261"/>
      <c r="H73" s="261"/>
    </row>
    <row r="74" spans="1:9" ht="22.5" customHeight="1">
      <c r="A74" s="47" t="s">
        <v>197</v>
      </c>
      <c r="B74" s="156">
        <v>914</v>
      </c>
      <c r="C74" s="165" t="s">
        <v>87</v>
      </c>
      <c r="D74" s="165" t="s">
        <v>81</v>
      </c>
      <c r="E74" s="165"/>
      <c r="F74" s="156"/>
      <c r="G74" s="82">
        <f>G75</f>
        <v>2714865.22</v>
      </c>
      <c r="H74" s="82">
        <f>H75</f>
        <v>2714865.22</v>
      </c>
    </row>
    <row r="75" spans="1:9" ht="19.5" customHeight="1">
      <c r="A75" s="47" t="s">
        <v>73</v>
      </c>
      <c r="B75" s="156">
        <v>914</v>
      </c>
      <c r="C75" s="165" t="s">
        <v>87</v>
      </c>
      <c r="D75" s="165" t="s">
        <v>80</v>
      </c>
      <c r="E75" s="165"/>
      <c r="F75" s="156"/>
      <c r="G75" s="82">
        <f>G76+G83</f>
        <v>2714865.22</v>
      </c>
      <c r="H75" s="82">
        <f>H76+H83</f>
        <v>2714865.22</v>
      </c>
    </row>
    <row r="76" spans="1:9" ht="21.75" customHeight="1">
      <c r="A76" s="53" t="s">
        <v>74</v>
      </c>
      <c r="B76" s="52">
        <v>914</v>
      </c>
      <c r="C76" s="56" t="s">
        <v>87</v>
      </c>
      <c r="D76" s="56" t="s">
        <v>80</v>
      </c>
      <c r="E76" s="56"/>
      <c r="F76" s="52"/>
      <c r="G76" s="81">
        <f>G77+G79+G81</f>
        <v>2141558.1100000003</v>
      </c>
      <c r="H76" s="81">
        <f>H77+H79+H81</f>
        <v>2141558.1100000003</v>
      </c>
    </row>
    <row r="77" spans="1:9" ht="39.75" customHeight="1">
      <c r="A77" s="54" t="s">
        <v>75</v>
      </c>
      <c r="B77" s="265">
        <v>914</v>
      </c>
      <c r="C77" s="266" t="s">
        <v>87</v>
      </c>
      <c r="D77" s="266" t="s">
        <v>80</v>
      </c>
      <c r="E77" s="266" t="s">
        <v>133</v>
      </c>
      <c r="F77" s="265">
        <v>100</v>
      </c>
      <c r="G77" s="261">
        <v>1742058.11</v>
      </c>
      <c r="H77" s="261">
        <v>1742058.11</v>
      </c>
    </row>
    <row r="78" spans="1:9" ht="94.5" customHeight="1">
      <c r="A78" s="55" t="s">
        <v>59</v>
      </c>
      <c r="B78" s="265"/>
      <c r="C78" s="266"/>
      <c r="D78" s="266"/>
      <c r="E78" s="266"/>
      <c r="F78" s="265"/>
      <c r="G78" s="261"/>
      <c r="H78" s="261"/>
    </row>
    <row r="79" spans="1:9" ht="31.5">
      <c r="A79" s="54" t="s">
        <v>75</v>
      </c>
      <c r="B79" s="265">
        <v>914</v>
      </c>
      <c r="C79" s="266" t="s">
        <v>87</v>
      </c>
      <c r="D79" s="266" t="s">
        <v>80</v>
      </c>
      <c r="E79" s="266" t="s">
        <v>133</v>
      </c>
      <c r="F79" s="265">
        <v>200</v>
      </c>
      <c r="G79" s="261">
        <v>350000</v>
      </c>
      <c r="H79" s="261">
        <v>350000</v>
      </c>
    </row>
    <row r="80" spans="1:9" ht="31.5">
      <c r="A80" s="36" t="s">
        <v>269</v>
      </c>
      <c r="B80" s="265"/>
      <c r="C80" s="266"/>
      <c r="D80" s="266"/>
      <c r="E80" s="266"/>
      <c r="F80" s="265"/>
      <c r="G80" s="261"/>
      <c r="H80" s="261"/>
    </row>
    <row r="81" spans="1:11" ht="31.5">
      <c r="A81" s="54" t="s">
        <v>75</v>
      </c>
      <c r="B81" s="265">
        <v>914</v>
      </c>
      <c r="C81" s="266" t="s">
        <v>87</v>
      </c>
      <c r="D81" s="266" t="s">
        <v>80</v>
      </c>
      <c r="E81" s="266" t="s">
        <v>133</v>
      </c>
      <c r="F81" s="265">
        <v>800</v>
      </c>
      <c r="G81" s="261">
        <v>49500</v>
      </c>
      <c r="H81" s="261">
        <v>49500</v>
      </c>
    </row>
    <row r="82" spans="1:11" ht="15.75">
      <c r="A82" s="55" t="s">
        <v>62</v>
      </c>
      <c r="B82" s="265"/>
      <c r="C82" s="266"/>
      <c r="D82" s="266"/>
      <c r="E82" s="266"/>
      <c r="F82" s="265"/>
      <c r="G82" s="261"/>
      <c r="H82" s="261"/>
    </row>
    <row r="83" spans="1:11" ht="28.5" customHeight="1">
      <c r="A83" s="53" t="s">
        <v>192</v>
      </c>
      <c r="B83" s="52">
        <v>914</v>
      </c>
      <c r="C83" s="56" t="s">
        <v>87</v>
      </c>
      <c r="D83" s="56" t="s">
        <v>80</v>
      </c>
      <c r="E83" s="56"/>
      <c r="F83" s="52"/>
      <c r="G83" s="81">
        <f>G84+G86</f>
        <v>573307.11</v>
      </c>
      <c r="H83" s="81">
        <f>H84+H86</f>
        <v>573307.11</v>
      </c>
    </row>
    <row r="84" spans="1:11" ht="63">
      <c r="A84" s="54" t="s">
        <v>190</v>
      </c>
      <c r="B84" s="269">
        <v>914</v>
      </c>
      <c r="C84" s="267" t="s">
        <v>87</v>
      </c>
      <c r="D84" s="267" t="s">
        <v>80</v>
      </c>
      <c r="E84" s="232" t="s">
        <v>191</v>
      </c>
      <c r="F84" s="234">
        <v>100</v>
      </c>
      <c r="G84" s="239">
        <v>477438.2</v>
      </c>
      <c r="H84" s="239">
        <v>477438.2</v>
      </c>
    </row>
    <row r="85" spans="1:11" ht="78.75">
      <c r="A85" s="55" t="s">
        <v>59</v>
      </c>
      <c r="B85" s="270"/>
      <c r="C85" s="268"/>
      <c r="D85" s="268"/>
      <c r="E85" s="233"/>
      <c r="F85" s="235"/>
      <c r="G85" s="241"/>
      <c r="H85" s="241"/>
    </row>
    <row r="86" spans="1:11" ht="63">
      <c r="A86" s="54" t="s">
        <v>190</v>
      </c>
      <c r="B86" s="269">
        <v>914</v>
      </c>
      <c r="C86" s="267" t="s">
        <v>87</v>
      </c>
      <c r="D86" s="267" t="s">
        <v>80</v>
      </c>
      <c r="E86" s="232" t="s">
        <v>191</v>
      </c>
      <c r="F86" s="234">
        <v>200</v>
      </c>
      <c r="G86" s="239">
        <v>95868.91</v>
      </c>
      <c r="H86" s="239">
        <v>95868.91</v>
      </c>
    </row>
    <row r="87" spans="1:11" ht="32.25" customHeight="1">
      <c r="A87" s="55" t="s">
        <v>269</v>
      </c>
      <c r="B87" s="270"/>
      <c r="C87" s="268"/>
      <c r="D87" s="268"/>
      <c r="E87" s="233"/>
      <c r="F87" s="235"/>
      <c r="G87" s="241"/>
      <c r="H87" s="241"/>
    </row>
    <row r="88" spans="1:11" ht="15.75">
      <c r="A88" s="47" t="s">
        <v>198</v>
      </c>
      <c r="B88" s="156">
        <v>914</v>
      </c>
      <c r="C88" s="165" t="s">
        <v>199</v>
      </c>
      <c r="D88" s="165" t="s">
        <v>81</v>
      </c>
      <c r="E88" s="33"/>
      <c r="F88" s="34"/>
      <c r="G88" s="82">
        <f>G89</f>
        <v>3000</v>
      </c>
      <c r="H88" s="82">
        <f>H89</f>
        <v>3000</v>
      </c>
    </row>
    <row r="89" spans="1:11" ht="31.5">
      <c r="A89" s="47" t="s">
        <v>278</v>
      </c>
      <c r="B89" s="156">
        <v>914</v>
      </c>
      <c r="C89" s="165">
        <v>11</v>
      </c>
      <c r="D89" s="165" t="s">
        <v>84</v>
      </c>
      <c r="E89" s="164"/>
      <c r="F89" s="163"/>
      <c r="G89" s="82">
        <f>SUM(G90)</f>
        <v>3000</v>
      </c>
      <c r="H89" s="82">
        <f>SUM(H90)</f>
        <v>3000</v>
      </c>
    </row>
    <row r="90" spans="1:11" ht="96.75" customHeight="1">
      <c r="A90" s="54" t="s">
        <v>279</v>
      </c>
      <c r="B90" s="265">
        <v>914</v>
      </c>
      <c r="C90" s="266">
        <v>11</v>
      </c>
      <c r="D90" s="266" t="s">
        <v>84</v>
      </c>
      <c r="E90" s="266" t="s">
        <v>136</v>
      </c>
      <c r="F90" s="265">
        <v>200</v>
      </c>
      <c r="G90" s="261">
        <v>3000</v>
      </c>
      <c r="H90" s="261">
        <v>3000</v>
      </c>
    </row>
    <row r="91" spans="1:11" ht="31.5">
      <c r="A91" s="55" t="s">
        <v>269</v>
      </c>
      <c r="B91" s="265"/>
      <c r="C91" s="266"/>
      <c r="D91" s="266"/>
      <c r="E91" s="266"/>
      <c r="F91" s="265"/>
      <c r="G91" s="261"/>
      <c r="H91" s="261"/>
    </row>
    <row r="92" spans="1:11" ht="15.75">
      <c r="A92" s="47" t="s">
        <v>76</v>
      </c>
      <c r="B92" s="163"/>
      <c r="C92" s="164"/>
      <c r="D92" s="164"/>
      <c r="E92" s="164"/>
      <c r="F92" s="163"/>
      <c r="G92" s="82">
        <f>G12+G69</f>
        <v>8428528.4199999999</v>
      </c>
      <c r="H92" s="82">
        <f>H12+H69</f>
        <v>8499497.4000000004</v>
      </c>
      <c r="I92" s="11"/>
      <c r="J92" s="11"/>
      <c r="K92" s="11"/>
    </row>
    <row r="93" spans="1:11">
      <c r="G93" s="58"/>
      <c r="H93" s="58"/>
      <c r="J93" s="11"/>
    </row>
    <row r="94" spans="1:11">
      <c r="G94" s="58"/>
      <c r="H94" s="58"/>
    </row>
  </sheetData>
  <mergeCells count="183">
    <mergeCell ref="H86:H87"/>
    <mergeCell ref="B90:B91"/>
    <mergeCell ref="C90:C91"/>
    <mergeCell ref="D90:D91"/>
    <mergeCell ref="E90:E91"/>
    <mergeCell ref="F90:F91"/>
    <mergeCell ref="G90:G91"/>
    <mergeCell ref="H90:H91"/>
    <mergeCell ref="B86:B87"/>
    <mergeCell ref="C86:C87"/>
    <mergeCell ref="D86:D87"/>
    <mergeCell ref="E86:E87"/>
    <mergeCell ref="F86:F87"/>
    <mergeCell ref="G86:G87"/>
    <mergeCell ref="H81:H82"/>
    <mergeCell ref="B84:B85"/>
    <mergeCell ref="C84:C85"/>
    <mergeCell ref="D84:D85"/>
    <mergeCell ref="E84:E85"/>
    <mergeCell ref="F84:F85"/>
    <mergeCell ref="G84:G85"/>
    <mergeCell ref="H84:H85"/>
    <mergeCell ref="B81:B82"/>
    <mergeCell ref="C81:C82"/>
    <mergeCell ref="D81:D82"/>
    <mergeCell ref="E81:E82"/>
    <mergeCell ref="F81:F82"/>
    <mergeCell ref="G81:G82"/>
    <mergeCell ref="H77:H78"/>
    <mergeCell ref="B79:B80"/>
    <mergeCell ref="C79:C80"/>
    <mergeCell ref="D79:D80"/>
    <mergeCell ref="E79:E80"/>
    <mergeCell ref="F79:F80"/>
    <mergeCell ref="G79:G80"/>
    <mergeCell ref="H79:H80"/>
    <mergeCell ref="B77:B78"/>
    <mergeCell ref="C77:C78"/>
    <mergeCell ref="D77:D78"/>
    <mergeCell ref="E77:E78"/>
    <mergeCell ref="F77:F78"/>
    <mergeCell ref="G77:G78"/>
    <mergeCell ref="H67:H68"/>
    <mergeCell ref="B72:B73"/>
    <mergeCell ref="C72:C73"/>
    <mergeCell ref="D72:D73"/>
    <mergeCell ref="E72:E73"/>
    <mergeCell ref="F72:F73"/>
    <mergeCell ref="G72:G73"/>
    <mergeCell ref="H72:H73"/>
    <mergeCell ref="B67:B68"/>
    <mergeCell ref="C67:C68"/>
    <mergeCell ref="D67:D68"/>
    <mergeCell ref="E67:E68"/>
    <mergeCell ref="F67:F68"/>
    <mergeCell ref="G67:G68"/>
    <mergeCell ref="H61:H62"/>
    <mergeCell ref="B63:B64"/>
    <mergeCell ref="C63:C64"/>
    <mergeCell ref="D63:D64"/>
    <mergeCell ref="E63:E64"/>
    <mergeCell ref="F63:F64"/>
    <mergeCell ref="G63:G64"/>
    <mergeCell ref="H63:H64"/>
    <mergeCell ref="B61:B62"/>
    <mergeCell ref="C61:C62"/>
    <mergeCell ref="D61:D62"/>
    <mergeCell ref="E61:E62"/>
    <mergeCell ref="F61:F62"/>
    <mergeCell ref="G61:G62"/>
    <mergeCell ref="H56:H57"/>
    <mergeCell ref="B59:B60"/>
    <mergeCell ref="C59:C60"/>
    <mergeCell ref="D59:D60"/>
    <mergeCell ref="E59:E60"/>
    <mergeCell ref="F59:F60"/>
    <mergeCell ref="G59:G60"/>
    <mergeCell ref="H59:H60"/>
    <mergeCell ref="B56:B57"/>
    <mergeCell ref="C56:C57"/>
    <mergeCell ref="D56:D57"/>
    <mergeCell ref="E56:E57"/>
    <mergeCell ref="F56:F57"/>
    <mergeCell ref="G56:G57"/>
    <mergeCell ref="H49:H50"/>
    <mergeCell ref="B51:B52"/>
    <mergeCell ref="C51:C52"/>
    <mergeCell ref="D51:D52"/>
    <mergeCell ref="E51:E52"/>
    <mergeCell ref="F51:F52"/>
    <mergeCell ref="G51:G52"/>
    <mergeCell ref="H51:H52"/>
    <mergeCell ref="B49:B50"/>
    <mergeCell ref="C49:C50"/>
    <mergeCell ref="D49:D50"/>
    <mergeCell ref="E49:E50"/>
    <mergeCell ref="F49:F50"/>
    <mergeCell ref="G49:G50"/>
    <mergeCell ref="H42:H43"/>
    <mergeCell ref="B46:B47"/>
    <mergeCell ref="C46:C47"/>
    <mergeCell ref="D46:D47"/>
    <mergeCell ref="E46:E47"/>
    <mergeCell ref="F46:F47"/>
    <mergeCell ref="G46:G47"/>
    <mergeCell ref="H46:H47"/>
    <mergeCell ref="B42:B43"/>
    <mergeCell ref="C42:C43"/>
    <mergeCell ref="D42:D43"/>
    <mergeCell ref="E42:E43"/>
    <mergeCell ref="F42:F43"/>
    <mergeCell ref="G42:G43"/>
    <mergeCell ref="H36:H37"/>
    <mergeCell ref="B38:B39"/>
    <mergeCell ref="C38:C39"/>
    <mergeCell ref="D38:D39"/>
    <mergeCell ref="E38:E39"/>
    <mergeCell ref="F38:F39"/>
    <mergeCell ref="G38:G39"/>
    <mergeCell ref="H38:H39"/>
    <mergeCell ref="B36:B37"/>
    <mergeCell ref="C36:C37"/>
    <mergeCell ref="D36:D37"/>
    <mergeCell ref="E36:E37"/>
    <mergeCell ref="F36:F37"/>
    <mergeCell ref="G36:G37"/>
    <mergeCell ref="H25:H26"/>
    <mergeCell ref="B34:B35"/>
    <mergeCell ref="C34:C35"/>
    <mergeCell ref="D34:D35"/>
    <mergeCell ref="E34:E35"/>
    <mergeCell ref="F34:F35"/>
    <mergeCell ref="G34:G35"/>
    <mergeCell ref="H34:H35"/>
    <mergeCell ref="B25:B26"/>
    <mergeCell ref="C25:C26"/>
    <mergeCell ref="D25:D26"/>
    <mergeCell ref="E25:E26"/>
    <mergeCell ref="F25:F26"/>
    <mergeCell ref="G25:G26"/>
    <mergeCell ref="H20:H21"/>
    <mergeCell ref="B22:B23"/>
    <mergeCell ref="C22:C23"/>
    <mergeCell ref="D22:D23"/>
    <mergeCell ref="E22:E23"/>
    <mergeCell ref="F22:F23"/>
    <mergeCell ref="G22:G23"/>
    <mergeCell ref="H22:H23"/>
    <mergeCell ref="B20:B21"/>
    <mergeCell ref="C20:C21"/>
    <mergeCell ref="D20:D21"/>
    <mergeCell ref="E20:E21"/>
    <mergeCell ref="F20:F21"/>
    <mergeCell ref="G20:G21"/>
    <mergeCell ref="H15:H16"/>
    <mergeCell ref="B18:B19"/>
    <mergeCell ref="C18:C19"/>
    <mergeCell ref="D18:D19"/>
    <mergeCell ref="E18:E19"/>
    <mergeCell ref="F18:F19"/>
    <mergeCell ref="G18:G19"/>
    <mergeCell ref="H18:H19"/>
    <mergeCell ref="B15:B16"/>
    <mergeCell ref="C15:C16"/>
    <mergeCell ref="D15:D16"/>
    <mergeCell ref="E15:E16"/>
    <mergeCell ref="F15:F16"/>
    <mergeCell ref="G15:G16"/>
    <mergeCell ref="A1:H1"/>
    <mergeCell ref="A2:H2"/>
    <mergeCell ref="A3:H3"/>
    <mergeCell ref="A4:H4"/>
    <mergeCell ref="A5:H5"/>
    <mergeCell ref="A6:H6"/>
    <mergeCell ref="A7:H7"/>
    <mergeCell ref="A8:H8"/>
    <mergeCell ref="A10:A11"/>
    <mergeCell ref="B10:B11"/>
    <mergeCell ref="C10:C11"/>
    <mergeCell ref="D10:D11"/>
    <mergeCell ref="E10:E11"/>
    <mergeCell ref="F10:F11"/>
    <mergeCell ref="G10:H10"/>
  </mergeCells>
  <printOptions horizontalCentered="1"/>
  <pageMargins left="0.51181102362204722" right="0.43307086614173229" top="0.47244094488188981" bottom="0.39370078740157483" header="0.31496062992125984" footer="0.31496062992125984"/>
  <pageSetup paperSize="9" fitToWidth="3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9"/>
  <sheetViews>
    <sheetView zoomScaleSheetLayoutView="100" workbookViewId="0">
      <selection activeCell="C9" sqref="C9:E9"/>
    </sheetView>
  </sheetViews>
  <sheetFormatPr defaultRowHeight="15"/>
  <cols>
    <col min="1" max="1" width="11.28515625" style="18" customWidth="1"/>
    <col min="2" max="2" width="45.85546875" style="18" customWidth="1"/>
    <col min="3" max="3" width="16.140625" style="18" customWidth="1"/>
    <col min="4" max="4" width="16" style="18" customWidth="1"/>
    <col min="5" max="5" width="15.28515625" style="18" customWidth="1"/>
    <col min="6" max="6" width="11.5703125" style="18" customWidth="1"/>
    <col min="7" max="8" width="16.28515625" style="18" customWidth="1"/>
    <col min="9" max="11" width="14.7109375" style="20" bestFit="1" customWidth="1"/>
    <col min="12" max="16384" width="9.140625" style="20"/>
  </cols>
  <sheetData>
    <row r="1" spans="1:10">
      <c r="C1" s="247" t="s">
        <v>363</v>
      </c>
      <c r="D1" s="247"/>
      <c r="E1" s="247"/>
      <c r="G1" s="58"/>
      <c r="H1" s="58"/>
      <c r="J1" s="11"/>
    </row>
    <row r="2" spans="1:10">
      <c r="C2" s="247" t="s">
        <v>294</v>
      </c>
      <c r="D2" s="247"/>
      <c r="E2" s="247"/>
      <c r="G2" s="58"/>
      <c r="H2" s="58"/>
    </row>
    <row r="3" spans="1:10">
      <c r="C3" s="247" t="s">
        <v>29</v>
      </c>
      <c r="D3" s="247"/>
      <c r="E3" s="247"/>
    </row>
    <row r="4" spans="1:10">
      <c r="C4" s="247" t="s">
        <v>21</v>
      </c>
      <c r="D4" s="247"/>
      <c r="E4" s="247"/>
    </row>
    <row r="5" spans="1:10">
      <c r="C5" s="247" t="s">
        <v>22</v>
      </c>
      <c r="D5" s="247"/>
      <c r="E5" s="247"/>
    </row>
    <row r="6" spans="1:10" hidden="1">
      <c r="C6" s="157"/>
      <c r="D6" s="157"/>
      <c r="E6" s="157"/>
    </row>
    <row r="7" spans="1:10" hidden="1">
      <c r="C7" s="157"/>
      <c r="D7" s="157"/>
      <c r="E7" s="157"/>
    </row>
    <row r="8" spans="1:10" ht="21" hidden="1" customHeight="1">
      <c r="C8" s="157"/>
      <c r="D8" s="186"/>
      <c r="E8" s="186"/>
    </row>
    <row r="9" spans="1:10" ht="18" customHeight="1">
      <c r="C9" s="247" t="s">
        <v>388</v>
      </c>
      <c r="D9" s="247"/>
      <c r="E9" s="247"/>
    </row>
    <row r="10" spans="1:10" ht="15" customHeight="1">
      <c r="A10" s="166"/>
      <c r="B10" s="277"/>
      <c r="C10" s="277"/>
      <c r="D10" s="277"/>
      <c r="E10" s="277"/>
    </row>
    <row r="11" spans="1:10" ht="45" customHeight="1">
      <c r="A11" s="210" t="s">
        <v>380</v>
      </c>
      <c r="B11" s="210"/>
      <c r="C11" s="210"/>
      <c r="D11" s="210"/>
      <c r="E11" s="210"/>
    </row>
    <row r="12" spans="1:10">
      <c r="A12" s="48"/>
      <c r="B12" s="48"/>
      <c r="C12" s="48"/>
      <c r="D12" s="48"/>
      <c r="E12" s="48"/>
    </row>
    <row r="13" spans="1:10" ht="15.75">
      <c r="A13" s="218" t="s">
        <v>325</v>
      </c>
      <c r="B13" s="218" t="s">
        <v>30</v>
      </c>
      <c r="C13" s="274" t="s">
        <v>326</v>
      </c>
      <c r="D13" s="275"/>
      <c r="E13" s="276"/>
    </row>
    <row r="14" spans="1:10" ht="30.75" customHeight="1">
      <c r="A14" s="219"/>
      <c r="B14" s="219"/>
      <c r="C14" s="196" t="s">
        <v>285</v>
      </c>
      <c r="D14" s="200" t="s">
        <v>314</v>
      </c>
      <c r="E14" s="200" t="s">
        <v>375</v>
      </c>
    </row>
    <row r="15" spans="1:10" ht="15.75" customHeight="1">
      <c r="A15" s="165" t="s">
        <v>327</v>
      </c>
      <c r="B15" s="4" t="s">
        <v>205</v>
      </c>
      <c r="C15" s="169">
        <f>C16+C17+C18+C19+C20</f>
        <v>4394992.21</v>
      </c>
      <c r="D15" s="169">
        <f t="shared" ref="D15:E15" si="0">D16+D17+D18+D19+D20</f>
        <v>4062906.02</v>
      </c>
      <c r="E15" s="169">
        <f t="shared" si="0"/>
        <v>4192514.38</v>
      </c>
    </row>
    <row r="16" spans="1:10" ht="48" customHeight="1">
      <c r="A16" s="165" t="s">
        <v>328</v>
      </c>
      <c r="B16" s="44" t="s">
        <v>57</v>
      </c>
      <c r="C16" s="170">
        <f>'Приложение 5'!G13</f>
        <v>748012.28</v>
      </c>
      <c r="D16" s="171">
        <f>'Приложение 6 '!G14</f>
        <v>748012.28</v>
      </c>
      <c r="E16" s="171">
        <f>'Приложение 6 '!H14</f>
        <v>748012.28</v>
      </c>
    </row>
    <row r="17" spans="1:5" ht="77.25" customHeight="1">
      <c r="A17" s="165" t="s">
        <v>329</v>
      </c>
      <c r="B17" s="44" t="s">
        <v>77</v>
      </c>
      <c r="C17" s="172">
        <f>'Приложение 5'!G17</f>
        <v>3179935.93</v>
      </c>
      <c r="D17" s="172">
        <f>'Приложение 6 '!G17</f>
        <v>2924955.93</v>
      </c>
      <c r="E17" s="172">
        <f>'Приложение 6 '!H17</f>
        <v>3017458.1</v>
      </c>
    </row>
    <row r="18" spans="1:5" ht="114.75" customHeight="1">
      <c r="A18" s="165" t="s">
        <v>330</v>
      </c>
      <c r="B18" s="174" t="s">
        <v>321</v>
      </c>
      <c r="C18" s="172">
        <v>0</v>
      </c>
      <c r="D18" s="172">
        <f>'Приложение 4'!E32</f>
        <v>12893.81</v>
      </c>
      <c r="E18" s="172">
        <f>'Приложение 4'!F32</f>
        <v>0</v>
      </c>
    </row>
    <row r="19" spans="1:5" ht="18" customHeight="1">
      <c r="A19" s="165" t="s">
        <v>331</v>
      </c>
      <c r="B19" s="176" t="s">
        <v>332</v>
      </c>
      <c r="C19" s="177">
        <f>'Приложение 5'!G31</f>
        <v>20000</v>
      </c>
      <c r="D19" s="177">
        <f>'Приложение 6 '!G31</f>
        <v>10000</v>
      </c>
      <c r="E19" s="177">
        <f>'Приложение 6 '!H31</f>
        <v>10000</v>
      </c>
    </row>
    <row r="20" spans="1:5" ht="30.75" customHeight="1">
      <c r="A20" s="165" t="s">
        <v>333</v>
      </c>
      <c r="B20" s="176" t="s">
        <v>334</v>
      </c>
      <c r="C20" s="177">
        <f>'Приложение 5'!G32</f>
        <v>447044</v>
      </c>
      <c r="D20" s="178">
        <f>'Приложение 6 '!G33</f>
        <v>367044</v>
      </c>
      <c r="E20" s="179">
        <f>'Приложение 6 '!H33</f>
        <v>417044</v>
      </c>
    </row>
    <row r="21" spans="1:5" ht="22.5" customHeight="1">
      <c r="A21" s="165" t="s">
        <v>335</v>
      </c>
      <c r="B21" s="4" t="s">
        <v>202</v>
      </c>
      <c r="C21" s="169">
        <f>'Приложение 5'!G39</f>
        <v>98600</v>
      </c>
      <c r="D21" s="180">
        <f>'Приложение 6 '!G40</f>
        <v>101900</v>
      </c>
      <c r="E21" s="180">
        <f>'Приложение 6 '!H40</f>
        <v>0</v>
      </c>
    </row>
    <row r="22" spans="1:5" ht="32.25" customHeight="1">
      <c r="A22" s="165" t="s">
        <v>336</v>
      </c>
      <c r="B22" s="44" t="s">
        <v>64</v>
      </c>
      <c r="C22" s="170">
        <f>'Приложение 5'!G40</f>
        <v>98600</v>
      </c>
      <c r="D22" s="171">
        <f>'Приложение 6 '!G41</f>
        <v>101900</v>
      </c>
      <c r="E22" s="175">
        <f>'Приложение 6 '!H41</f>
        <v>0</v>
      </c>
    </row>
    <row r="23" spans="1:5" ht="46.5" customHeight="1">
      <c r="A23" s="165" t="s">
        <v>337</v>
      </c>
      <c r="B23" s="4" t="s">
        <v>201</v>
      </c>
      <c r="C23" s="169">
        <f>'Приложение 5'!G44</f>
        <v>40000</v>
      </c>
      <c r="D23" s="180">
        <f>'Приложение 6 '!G44</f>
        <v>50000</v>
      </c>
      <c r="E23" s="181">
        <f>'Приложение 6 '!H44</f>
        <v>50000</v>
      </c>
    </row>
    <row r="24" spans="1:5" ht="18" customHeight="1">
      <c r="A24" s="165" t="s">
        <v>338</v>
      </c>
      <c r="B24" s="44" t="s">
        <v>65</v>
      </c>
      <c r="C24" s="170">
        <f>'Приложение 5'!G45</f>
        <v>40000</v>
      </c>
      <c r="D24" s="171">
        <f>'Приложение 6 '!G45</f>
        <v>50000</v>
      </c>
      <c r="E24" s="171">
        <f>'Приложение 6 '!H45</f>
        <v>50000</v>
      </c>
    </row>
    <row r="25" spans="1:5" ht="18.75" customHeight="1">
      <c r="A25" s="165" t="s">
        <v>339</v>
      </c>
      <c r="B25" s="4" t="s">
        <v>215</v>
      </c>
      <c r="C25" s="169">
        <f>'Приложение 5'!G49</f>
        <v>793200</v>
      </c>
      <c r="D25" s="169">
        <f>'Приложение 6 '!G48</f>
        <v>793200</v>
      </c>
      <c r="E25" s="169">
        <f>'Приложение 6 '!H48</f>
        <v>793200</v>
      </c>
    </row>
    <row r="26" spans="1:5" ht="15" customHeight="1">
      <c r="A26" s="165" t="s">
        <v>340</v>
      </c>
      <c r="B26" s="44" t="s">
        <v>341</v>
      </c>
      <c r="C26" s="170">
        <f>'Приложение 5'!G50</f>
        <v>793200</v>
      </c>
      <c r="D26" s="182">
        <f>'Приложение 6 '!G48</f>
        <v>793200</v>
      </c>
      <c r="E26" s="182">
        <f>'Приложение 6 '!H48</f>
        <v>793200</v>
      </c>
    </row>
    <row r="27" spans="1:5" ht="31.5" hidden="1" customHeight="1">
      <c r="A27" s="165" t="s">
        <v>342</v>
      </c>
      <c r="B27" s="183" t="s">
        <v>343</v>
      </c>
      <c r="C27" s="170"/>
      <c r="D27" s="182"/>
      <c r="E27" s="182"/>
    </row>
    <row r="28" spans="1:5" ht="32.25" customHeight="1">
      <c r="A28" s="165" t="s">
        <v>344</v>
      </c>
      <c r="B28" s="4" t="s">
        <v>200</v>
      </c>
      <c r="C28" s="169">
        <f>'Приложение 5'!G63</f>
        <v>666000</v>
      </c>
      <c r="D28" s="169">
        <f>'Приложение 6 '!G54</f>
        <v>546739.38</v>
      </c>
      <c r="E28" s="169">
        <f>'Приложение 6 '!H54</f>
        <v>590000</v>
      </c>
    </row>
    <row r="29" spans="1:5" ht="15.75" customHeight="1">
      <c r="A29" s="165" t="s">
        <v>345</v>
      </c>
      <c r="B29" s="44" t="s">
        <v>214</v>
      </c>
      <c r="C29" s="170">
        <f>'Приложение 5'!G64</f>
        <v>210000</v>
      </c>
      <c r="D29" s="173">
        <f>'Приложение 6 '!G55</f>
        <v>210000</v>
      </c>
      <c r="E29" s="171">
        <f>'Приложение 6 '!H55</f>
        <v>210000</v>
      </c>
    </row>
    <row r="30" spans="1:5" ht="17.25" customHeight="1">
      <c r="A30" s="165" t="s">
        <v>346</v>
      </c>
      <c r="B30" s="44" t="s">
        <v>67</v>
      </c>
      <c r="C30" s="170">
        <f>'Приложение 5'!G69</f>
        <v>456000</v>
      </c>
      <c r="D30" s="170">
        <f>'Приложение 6 '!G58</f>
        <v>336739.38</v>
      </c>
      <c r="E30" s="170">
        <f>'Приложение 6 '!H58</f>
        <v>380000</v>
      </c>
    </row>
    <row r="31" spans="1:5" ht="18" customHeight="1">
      <c r="A31" s="165" t="s">
        <v>347</v>
      </c>
      <c r="B31" s="4" t="s">
        <v>195</v>
      </c>
      <c r="C31" s="169">
        <f>'Приложение 5'!G82</f>
        <v>3000</v>
      </c>
      <c r="D31" s="169">
        <f>'Приложение 6 '!G70</f>
        <v>3000</v>
      </c>
      <c r="E31" s="169">
        <f>'Приложение 6 '!H70</f>
        <v>3000</v>
      </c>
    </row>
    <row r="32" spans="1:5" ht="18" customHeight="1">
      <c r="A32" s="165" t="s">
        <v>348</v>
      </c>
      <c r="B32" s="44" t="s">
        <v>275</v>
      </c>
      <c r="C32" s="170">
        <f>'Приложение 5'!G83</f>
        <v>3000</v>
      </c>
      <c r="D32" s="171">
        <f>'Приложение 6 '!G71</f>
        <v>3000</v>
      </c>
      <c r="E32" s="171">
        <f>'Приложение 6 '!H71</f>
        <v>3000</v>
      </c>
    </row>
    <row r="33" spans="1:5" ht="19.5" customHeight="1">
      <c r="A33" s="165" t="s">
        <v>349</v>
      </c>
      <c r="B33" s="4" t="s">
        <v>350</v>
      </c>
      <c r="C33" s="169">
        <f>'Приложение 5'!G86</f>
        <v>3505441.67</v>
      </c>
      <c r="D33" s="180">
        <f>'Приложение 6 '!G74</f>
        <v>2714865.22</v>
      </c>
      <c r="E33" s="181">
        <f>'Приложение 6 '!H74</f>
        <v>2714865.22</v>
      </c>
    </row>
    <row r="34" spans="1:5" ht="15.75">
      <c r="A34" s="165" t="s">
        <v>351</v>
      </c>
      <c r="B34" s="184" t="s">
        <v>352</v>
      </c>
      <c r="C34" s="170">
        <f>'Приложение 5'!G87</f>
        <v>3505441.67</v>
      </c>
      <c r="D34" s="171">
        <f>'Приложение 6 '!G75</f>
        <v>2714865.22</v>
      </c>
      <c r="E34" s="171">
        <f>'Приложение 6 '!H75</f>
        <v>2714865.22</v>
      </c>
    </row>
    <row r="35" spans="1:5" ht="23.25" customHeight="1">
      <c r="A35" s="165" t="s">
        <v>353</v>
      </c>
      <c r="B35" s="185" t="s">
        <v>196</v>
      </c>
      <c r="C35" s="169">
        <f>SUM(C36:C36)</f>
        <v>152917.79999999999</v>
      </c>
      <c r="D35" s="181">
        <f>'Приложение 6 '!G65</f>
        <v>152917.79999999999</v>
      </c>
      <c r="E35" s="181">
        <f>'Приложение 6 '!H65</f>
        <v>152917.79999999999</v>
      </c>
    </row>
    <row r="36" spans="1:5" ht="16.5" customHeight="1">
      <c r="A36" s="165" t="s">
        <v>354</v>
      </c>
      <c r="B36" s="184" t="s">
        <v>69</v>
      </c>
      <c r="C36" s="172">
        <f>'Приложение 5'!G78</f>
        <v>152917.79999999999</v>
      </c>
      <c r="D36" s="171">
        <f>'Приложение 6 '!G66</f>
        <v>152917.79999999999</v>
      </c>
      <c r="E36" s="171">
        <f>'Приложение 6 '!H66</f>
        <v>152917.79999999999</v>
      </c>
    </row>
    <row r="37" spans="1:5" ht="20.25" customHeight="1">
      <c r="A37" s="165" t="s">
        <v>355</v>
      </c>
      <c r="B37" s="185" t="s">
        <v>198</v>
      </c>
      <c r="C37" s="177">
        <f>'Приложение 5'!G108</f>
        <v>3000</v>
      </c>
      <c r="D37" s="177">
        <f>'Приложение 6 '!G88</f>
        <v>3000</v>
      </c>
      <c r="E37" s="177">
        <f>'Приложение 6 '!H88</f>
        <v>3000</v>
      </c>
    </row>
    <row r="38" spans="1:5" ht="31.5" customHeight="1">
      <c r="A38" s="165" t="s">
        <v>356</v>
      </c>
      <c r="B38" s="185" t="s">
        <v>278</v>
      </c>
      <c r="C38" s="172">
        <f>'Приложение 5'!G109</f>
        <v>3000</v>
      </c>
      <c r="D38" s="171">
        <f>'Приложение 6 '!G89</f>
        <v>3000</v>
      </c>
      <c r="E38" s="171">
        <f>'Приложение 6 '!H89</f>
        <v>3000</v>
      </c>
    </row>
    <row r="39" spans="1:5" ht="15.75">
      <c r="A39" s="168"/>
      <c r="B39" s="185" t="s">
        <v>20</v>
      </c>
      <c r="C39" s="180">
        <f>C15+C21+C23+C25+C28+C31+C33+C35+C37</f>
        <v>9657151.6799999997</v>
      </c>
      <c r="D39" s="180">
        <f>D15+D21+D23+D25+D28+D31+D33+D35+D37</f>
        <v>8428528.4199999999</v>
      </c>
      <c r="E39" s="180">
        <f>E15+E21+E23+E25+E28+E31+E33+E35+E37</f>
        <v>8499497.4000000004</v>
      </c>
    </row>
  </sheetData>
  <mergeCells count="11">
    <mergeCell ref="A11:E11"/>
    <mergeCell ref="A13:A14"/>
    <mergeCell ref="B13:B14"/>
    <mergeCell ref="C13:E13"/>
    <mergeCell ref="C1:E1"/>
    <mergeCell ref="C2:E2"/>
    <mergeCell ref="C3:E3"/>
    <mergeCell ref="C4:E4"/>
    <mergeCell ref="C5:E5"/>
    <mergeCell ref="C9:E9"/>
    <mergeCell ref="B10:E10"/>
  </mergeCells>
  <printOptions horizontalCentered="1"/>
  <pageMargins left="0.51181102362204722" right="0.43307086614173229" top="0.47244094488188981" bottom="0.39370078740157483" header="0.31496062992125984" footer="0.31496062992125984"/>
  <pageSetup paperSize="9" scale="85" fitToWidth="3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A6" sqref="A6:D6"/>
    </sheetView>
  </sheetViews>
  <sheetFormatPr defaultRowHeight="15"/>
  <cols>
    <col min="1" max="1" width="78.5703125" style="20" customWidth="1"/>
    <col min="2" max="4" width="18.5703125" style="20" customWidth="1"/>
    <col min="5" max="16384" width="9.140625" style="20"/>
  </cols>
  <sheetData>
    <row r="1" spans="1:5" ht="15.75">
      <c r="A1" s="283" t="s">
        <v>364</v>
      </c>
      <c r="B1" s="283"/>
      <c r="C1" s="283"/>
      <c r="D1" s="283"/>
      <c r="E1" s="27"/>
    </row>
    <row r="2" spans="1:5" ht="15.75">
      <c r="A2" s="284" t="s">
        <v>294</v>
      </c>
      <c r="B2" s="284"/>
      <c r="C2" s="284"/>
      <c r="D2" s="284"/>
      <c r="E2" s="42"/>
    </row>
    <row r="3" spans="1:5" ht="15.75">
      <c r="A3" s="284" t="s">
        <v>29</v>
      </c>
      <c r="B3" s="284"/>
      <c r="C3" s="284"/>
      <c r="D3" s="284"/>
      <c r="E3" s="42"/>
    </row>
    <row r="4" spans="1:5" ht="15.75">
      <c r="A4" s="284" t="s">
        <v>21</v>
      </c>
      <c r="B4" s="284"/>
      <c r="C4" s="284"/>
      <c r="D4" s="284"/>
      <c r="E4" s="42"/>
    </row>
    <row r="5" spans="1:5" ht="15.75">
      <c r="A5" s="284" t="s">
        <v>22</v>
      </c>
      <c r="B5" s="284"/>
      <c r="C5" s="284"/>
      <c r="D5" s="284"/>
      <c r="E5" s="42"/>
    </row>
    <row r="6" spans="1:5" ht="15.75">
      <c r="A6" s="283" t="s">
        <v>388</v>
      </c>
      <c r="B6" s="283"/>
      <c r="C6" s="283"/>
      <c r="D6" s="283"/>
      <c r="E6" s="27"/>
    </row>
    <row r="7" spans="1:5">
      <c r="A7" s="211"/>
      <c r="B7" s="211"/>
    </row>
    <row r="8" spans="1:5" ht="37.5" customHeight="1">
      <c r="A8" s="285" t="s">
        <v>381</v>
      </c>
      <c r="B8" s="285"/>
      <c r="C8" s="285"/>
      <c r="D8" s="285"/>
    </row>
    <row r="10" spans="1:5" ht="21.75" customHeight="1">
      <c r="A10" s="281" t="s">
        <v>30</v>
      </c>
      <c r="B10" s="278" t="s">
        <v>34</v>
      </c>
      <c r="C10" s="279"/>
      <c r="D10" s="280"/>
    </row>
    <row r="11" spans="1:5" ht="15.75">
      <c r="A11" s="282"/>
      <c r="B11" s="28" t="s">
        <v>285</v>
      </c>
      <c r="C11" s="28" t="s">
        <v>314</v>
      </c>
      <c r="D11" s="28" t="s">
        <v>375</v>
      </c>
    </row>
    <row r="12" spans="1:5" ht="15.75">
      <c r="A12" s="29">
        <v>1</v>
      </c>
      <c r="B12" s="29">
        <v>2</v>
      </c>
      <c r="C12" s="29">
        <v>2</v>
      </c>
      <c r="D12" s="29">
        <v>2</v>
      </c>
    </row>
    <row r="13" spans="1:5" ht="31.5">
      <c r="A13" s="30" t="s">
        <v>206</v>
      </c>
      <c r="B13" s="41">
        <v>0</v>
      </c>
      <c r="C13" s="41">
        <f>'Приложение 4'!E32</f>
        <v>12893.81</v>
      </c>
      <c r="D13" s="41">
        <f>'Приложение 4'!F32</f>
        <v>0</v>
      </c>
    </row>
    <row r="14" spans="1:5" ht="15.75">
      <c r="A14" s="31" t="s">
        <v>194</v>
      </c>
      <c r="B14" s="32">
        <f>SUM(B13:B13)</f>
        <v>0</v>
      </c>
      <c r="C14" s="32">
        <f>SUM(C13:C13)</f>
        <v>12893.81</v>
      </c>
      <c r="D14" s="32">
        <f>SUM(D13:D13)</f>
        <v>0</v>
      </c>
    </row>
  </sheetData>
  <mergeCells count="10">
    <mergeCell ref="B10:D10"/>
    <mergeCell ref="A10:A11"/>
    <mergeCell ref="A1:D1"/>
    <mergeCell ref="A2:D2"/>
    <mergeCell ref="A3:D3"/>
    <mergeCell ref="A4:D4"/>
    <mergeCell ref="A5:D5"/>
    <mergeCell ref="A6:D6"/>
    <mergeCell ref="A8:D8"/>
    <mergeCell ref="A7:B7"/>
  </mergeCells>
  <printOptions horizontalCentered="1"/>
  <pageMargins left="0.51181102362204722" right="0.43307086614173229" top="0.47244094488188981" bottom="0.3937007874015748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A6" sqref="A6:D6"/>
    </sheetView>
  </sheetViews>
  <sheetFormatPr defaultRowHeight="15"/>
  <cols>
    <col min="1" max="1" width="67.7109375" customWidth="1"/>
    <col min="2" max="4" width="18.5703125" customWidth="1"/>
  </cols>
  <sheetData>
    <row r="1" spans="1:8" ht="15.75">
      <c r="A1" s="204" t="s">
        <v>365</v>
      </c>
      <c r="B1" s="204"/>
      <c r="C1" s="204"/>
      <c r="D1" s="204"/>
    </row>
    <row r="2" spans="1:8" ht="15.75">
      <c r="A2" s="205" t="s">
        <v>294</v>
      </c>
      <c r="B2" s="205"/>
      <c r="C2" s="205"/>
      <c r="D2" s="205"/>
    </row>
    <row r="3" spans="1:8" ht="15.75">
      <c r="A3" s="205" t="s">
        <v>29</v>
      </c>
      <c r="B3" s="205"/>
      <c r="C3" s="205"/>
      <c r="D3" s="205"/>
    </row>
    <row r="4" spans="1:8" ht="15.75">
      <c r="A4" s="205" t="s">
        <v>21</v>
      </c>
      <c r="B4" s="205"/>
      <c r="C4" s="205"/>
      <c r="D4" s="205"/>
    </row>
    <row r="5" spans="1:8" ht="15.75">
      <c r="A5" s="205" t="s">
        <v>22</v>
      </c>
      <c r="B5" s="205"/>
      <c r="C5" s="205"/>
      <c r="D5" s="205"/>
    </row>
    <row r="6" spans="1:8" ht="15.75">
      <c r="A6" s="205" t="s">
        <v>388</v>
      </c>
      <c r="B6" s="205"/>
      <c r="C6" s="205"/>
      <c r="D6" s="205"/>
      <c r="E6" s="10"/>
      <c r="F6" s="10"/>
      <c r="G6" s="10"/>
      <c r="H6" s="10"/>
    </row>
    <row r="8" spans="1:8" ht="32.25" customHeight="1">
      <c r="A8" s="286" t="s">
        <v>382</v>
      </c>
      <c r="B8" s="286"/>
      <c r="C8" s="286"/>
      <c r="D8" s="286"/>
    </row>
    <row r="10" spans="1:8" ht="15.75">
      <c r="A10" s="218" t="s">
        <v>88</v>
      </c>
      <c r="B10" s="221" t="s">
        <v>89</v>
      </c>
      <c r="C10" s="222"/>
      <c r="D10" s="223"/>
    </row>
    <row r="11" spans="1:8" ht="15.75">
      <c r="A11" s="219"/>
      <c r="B11" s="195" t="s">
        <v>285</v>
      </c>
      <c r="C11" s="195" t="s">
        <v>314</v>
      </c>
      <c r="D11" s="195" t="s">
        <v>375</v>
      </c>
    </row>
    <row r="12" spans="1:8" ht="15.75">
      <c r="A12" s="5">
        <v>1</v>
      </c>
      <c r="B12" s="5">
        <v>2</v>
      </c>
      <c r="C12" s="5">
        <v>2</v>
      </c>
      <c r="D12" s="5">
        <v>2</v>
      </c>
    </row>
    <row r="13" spans="1:8" ht="38.25" customHeight="1">
      <c r="A13" s="6" t="s">
        <v>90</v>
      </c>
      <c r="B13" s="5">
        <v>0</v>
      </c>
      <c r="C13" s="5">
        <v>0</v>
      </c>
      <c r="D13" s="5">
        <v>0</v>
      </c>
    </row>
    <row r="14" spans="1:8" ht="15.75">
      <c r="A14" s="7" t="s">
        <v>91</v>
      </c>
      <c r="B14" s="2">
        <v>0</v>
      </c>
      <c r="C14" s="2">
        <v>0</v>
      </c>
      <c r="D14" s="2">
        <v>0</v>
      </c>
    </row>
    <row r="15" spans="1:8" ht="15.75">
      <c r="A15" s="7" t="s">
        <v>92</v>
      </c>
      <c r="B15" s="2">
        <v>0</v>
      </c>
      <c r="C15" s="2">
        <v>0</v>
      </c>
      <c r="D15" s="2">
        <v>0</v>
      </c>
    </row>
    <row r="16" spans="1:8" ht="31.5">
      <c r="A16" s="6" t="s">
        <v>93</v>
      </c>
      <c r="B16" s="5">
        <v>0</v>
      </c>
      <c r="C16" s="5">
        <v>0</v>
      </c>
      <c r="D16" s="5">
        <v>0</v>
      </c>
    </row>
    <row r="17" spans="1:4" ht="15.75">
      <c r="A17" s="7" t="s">
        <v>92</v>
      </c>
      <c r="B17" s="2">
        <v>0</v>
      </c>
      <c r="C17" s="2">
        <v>0</v>
      </c>
      <c r="D17" s="2">
        <v>0</v>
      </c>
    </row>
    <row r="18" spans="1:4" ht="15.75">
      <c r="A18" s="6" t="s">
        <v>94</v>
      </c>
      <c r="B18" s="5">
        <v>0</v>
      </c>
      <c r="C18" s="5">
        <v>0</v>
      </c>
      <c r="D18" s="5">
        <v>0</v>
      </c>
    </row>
    <row r="19" spans="1:4" ht="15.75">
      <c r="A19" s="7" t="s">
        <v>91</v>
      </c>
      <c r="B19" s="2">
        <v>0</v>
      </c>
      <c r="C19" s="2">
        <v>0</v>
      </c>
      <c r="D19" s="2">
        <v>0</v>
      </c>
    </row>
    <row r="20" spans="1:4" ht="15.75">
      <c r="A20" s="7" t="s">
        <v>92</v>
      </c>
      <c r="B20" s="2">
        <v>0</v>
      </c>
      <c r="C20" s="2">
        <v>0</v>
      </c>
      <c r="D20" s="2">
        <v>0</v>
      </c>
    </row>
    <row r="21" spans="1:4" ht="31.5">
      <c r="A21" s="6" t="s">
        <v>95</v>
      </c>
      <c r="B21" s="5">
        <v>0</v>
      </c>
      <c r="C21" s="5">
        <v>0</v>
      </c>
      <c r="D21" s="5">
        <v>0</v>
      </c>
    </row>
    <row r="22" spans="1:4" ht="15.75">
      <c r="A22" s="7" t="s">
        <v>96</v>
      </c>
      <c r="B22" s="2">
        <v>0</v>
      </c>
      <c r="C22" s="2">
        <v>0</v>
      </c>
      <c r="D22" s="2">
        <v>0</v>
      </c>
    </row>
  </sheetData>
  <mergeCells count="9">
    <mergeCell ref="A3:D3"/>
    <mergeCell ref="A2:D2"/>
    <mergeCell ref="A1:D1"/>
    <mergeCell ref="A10:A11"/>
    <mergeCell ref="B10:D10"/>
    <mergeCell ref="A6:D6"/>
    <mergeCell ref="A5:D5"/>
    <mergeCell ref="A8:D8"/>
    <mergeCell ref="A4:D4"/>
  </mergeCells>
  <phoneticPr fontId="4" type="noConversion"/>
  <printOptions horizontalCentered="1"/>
  <pageMargins left="0.51181102362204722" right="0.43307086614173229" top="0.47244094488188981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 </vt:lpstr>
      <vt:lpstr>Приложение 7</vt:lpstr>
      <vt:lpstr>Приложение 8</vt:lpstr>
      <vt:lpstr>Приложение 9</vt:lpstr>
      <vt:lpstr>Приложение 10</vt:lpstr>
      <vt:lpstr>'Приложение 2'!Область_печати</vt:lpstr>
      <vt:lpstr>'Приложение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2022-11-28T11:11:15Z</cp:lastPrinted>
  <dcterms:created xsi:type="dcterms:W3CDTF">2016-06-27T10:52:24Z</dcterms:created>
  <dcterms:modified xsi:type="dcterms:W3CDTF">2022-12-01T07:28:31Z</dcterms:modified>
</cp:coreProperties>
</file>