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895" yWindow="15" windowWidth="13920" windowHeight="12765" activeTab="4"/>
  </bookViews>
  <sheets>
    <sheet name="нет" sheetId="2" r:id="rId1"/>
    <sheet name="Приложение1" sheetId="1" r:id="rId2"/>
    <sheet name="Приложение 2 " sheetId="16" r:id="rId3"/>
    <sheet name="Приложение 3" sheetId="9" r:id="rId4"/>
    <sheet name="Приложение 4" sheetId="17" r:id="rId5"/>
    <sheet name="нет2" sheetId="24" r:id="rId6"/>
    <sheet name="Приложение 5" sheetId="23" r:id="rId7"/>
    <sheet name="нет3" sheetId="22" r:id="rId8"/>
    <sheet name="нет4" sheetId="19" r:id="rId9"/>
    <sheet name="нет5" sheetId="13" r:id="rId10"/>
  </sheets>
  <definedNames>
    <definedName name="_xlnm.Print_Area" localSheetId="2">'Приложение 2 '!$A$1:$E$21</definedName>
    <definedName name="_xlnm.Print_Area" localSheetId="1">Приложение1!$A$1:$E$63</definedName>
  </definedNames>
  <calcPr calcId="124519"/>
</workbook>
</file>

<file path=xl/calcChain.xml><?xml version="1.0" encoding="utf-8"?>
<calcChain xmlns="http://schemas.openxmlformats.org/spreadsheetml/2006/main">
  <c r="D85" i="9"/>
  <c r="G65" i="17"/>
  <c r="G64" s="1"/>
  <c r="D103" i="9"/>
  <c r="E38" i="23" l="1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6"/>
  <c r="D26"/>
  <c r="E25"/>
  <c r="D25"/>
  <c r="E24"/>
  <c r="D24"/>
  <c r="E23"/>
  <c r="D23"/>
  <c r="E22"/>
  <c r="D22"/>
  <c r="E21"/>
  <c r="D21"/>
  <c r="E20"/>
  <c r="D20"/>
  <c r="E19"/>
  <c r="D19"/>
  <c r="E17"/>
  <c r="E16"/>
  <c r="D17"/>
  <c r="D16"/>
  <c r="C38"/>
  <c r="C37"/>
  <c r="C36"/>
  <c r="C35" s="1"/>
  <c r="C32"/>
  <c r="C31"/>
  <c r="C30"/>
  <c r="C29"/>
  <c r="C28"/>
  <c r="C24"/>
  <c r="C23"/>
  <c r="C22"/>
  <c r="C21"/>
  <c r="C18"/>
  <c r="C17"/>
  <c r="C16"/>
  <c r="C19"/>
  <c r="D18"/>
  <c r="E18"/>
  <c r="D13" i="22"/>
  <c r="C13"/>
  <c r="F76" i="9"/>
  <c r="E76"/>
  <c r="F74"/>
  <c r="E74"/>
  <c r="F67"/>
  <c r="E67"/>
  <c r="F60"/>
  <c r="E60"/>
  <c r="F58"/>
  <c r="E58"/>
  <c r="F56"/>
  <c r="E56"/>
  <c r="F53"/>
  <c r="E53"/>
  <c r="F48"/>
  <c r="E48"/>
  <c r="F45"/>
  <c r="E45"/>
  <c r="F40"/>
  <c r="E40"/>
  <c r="F36"/>
  <c r="E36"/>
  <c r="F29"/>
  <c r="E29"/>
  <c r="F27"/>
  <c r="E27"/>
  <c r="F25"/>
  <c r="E25"/>
  <c r="F22"/>
  <c r="E22"/>
  <c r="F20"/>
  <c r="E20"/>
  <c r="F18"/>
  <c r="E18"/>
  <c r="F15"/>
  <c r="E15"/>
  <c r="F104"/>
  <c r="E104"/>
  <c r="F100"/>
  <c r="E100"/>
  <c r="F97"/>
  <c r="E97"/>
  <c r="F95"/>
  <c r="E95"/>
  <c r="F93"/>
  <c r="E93"/>
  <c r="F91"/>
  <c r="E91"/>
  <c r="F86"/>
  <c r="E86"/>
  <c r="H87" i="24"/>
  <c r="H86" s="1"/>
  <c r="G87"/>
  <c r="G86" s="1"/>
  <c r="H81"/>
  <c r="G81"/>
  <c r="G73" s="1"/>
  <c r="G72" s="1"/>
  <c r="H74"/>
  <c r="G74"/>
  <c r="H73"/>
  <c r="H72" s="1"/>
  <c r="H69"/>
  <c r="H68" s="1"/>
  <c r="G69"/>
  <c r="G68" s="1"/>
  <c r="H64"/>
  <c r="G64"/>
  <c r="H63"/>
  <c r="G63"/>
  <c r="H56"/>
  <c r="G56"/>
  <c r="H53"/>
  <c r="H52" s="1"/>
  <c r="G53"/>
  <c r="G52" s="1"/>
  <c r="H46"/>
  <c r="G46"/>
  <c r="H43"/>
  <c r="G43"/>
  <c r="H42"/>
  <c r="G42"/>
  <c r="H39"/>
  <c r="G39"/>
  <c r="H38"/>
  <c r="G38"/>
  <c r="H31"/>
  <c r="G31"/>
  <c r="H29"/>
  <c r="G29"/>
  <c r="H27"/>
  <c r="G27"/>
  <c r="G24"/>
  <c r="H17"/>
  <c r="H13" s="1"/>
  <c r="H12" s="1"/>
  <c r="G17"/>
  <c r="H14"/>
  <c r="G14"/>
  <c r="G13" s="1"/>
  <c r="D49" i="1"/>
  <c r="E49"/>
  <c r="C49"/>
  <c r="D50"/>
  <c r="E50"/>
  <c r="C50"/>
  <c r="D46"/>
  <c r="E46"/>
  <c r="C46"/>
  <c r="D47"/>
  <c r="E47"/>
  <c r="C47"/>
  <c r="E15" i="23" l="1"/>
  <c r="E39" s="1"/>
  <c r="D15"/>
  <c r="D39" s="1"/>
  <c r="H90" i="24"/>
  <c r="H67"/>
  <c r="G67"/>
  <c r="G12"/>
  <c r="G90" l="1"/>
  <c r="G53" i="17" l="1"/>
  <c r="C26" i="23" s="1"/>
  <c r="D105" i="9" l="1"/>
  <c r="D83"/>
  <c r="D82" s="1"/>
  <c r="D81" s="1"/>
  <c r="G89" i="17" l="1"/>
  <c r="G33" l="1"/>
  <c r="D32" i="9"/>
  <c r="D31" s="1"/>
  <c r="D32" i="1" l="1"/>
  <c r="E32"/>
  <c r="D34"/>
  <c r="E34"/>
  <c r="C34"/>
  <c r="D14"/>
  <c r="E14"/>
  <c r="D42" i="9" l="1"/>
  <c r="D40"/>
  <c r="D39" s="1"/>
  <c r="D29"/>
  <c r="D27"/>
  <c r="D25"/>
  <c r="D18"/>
  <c r="D20"/>
  <c r="G48" i="17"/>
  <c r="C14" i="1"/>
  <c r="D104" i="9"/>
  <c r="G70" i="17"/>
  <c r="D24" i="9" l="1"/>
  <c r="D80"/>
  <c r="D79" s="1"/>
  <c r="D78" s="1"/>
  <c r="D45" i="1"/>
  <c r="E45"/>
  <c r="C45"/>
  <c r="D19"/>
  <c r="D18" s="1"/>
  <c r="E19"/>
  <c r="E18" s="1"/>
  <c r="C19"/>
  <c r="C18" l="1"/>
  <c r="F31" i="9"/>
  <c r="F47"/>
  <c r="F44"/>
  <c r="F35"/>
  <c r="D64"/>
  <c r="D100"/>
  <c r="F85" l="1"/>
  <c r="F84" s="1"/>
  <c r="F69"/>
  <c r="F55"/>
  <c r="F43"/>
  <c r="D98" l="1"/>
  <c r="D97"/>
  <c r="D91"/>
  <c r="D88"/>
  <c r="D86"/>
  <c r="D48"/>
  <c r="D47" s="1"/>
  <c r="D45"/>
  <c r="D44" s="1"/>
  <c r="D15" l="1"/>
  <c r="D22"/>
  <c r="G60" i="17"/>
  <c r="G52" s="1"/>
  <c r="C25" i="23" s="1"/>
  <c r="D14" i="9" l="1"/>
  <c r="G30" i="17"/>
  <c r="E36" i="1"/>
  <c r="E33" s="1"/>
  <c r="D36"/>
  <c r="D33" s="1"/>
  <c r="C36"/>
  <c r="C33" s="1"/>
  <c r="C32" s="1"/>
  <c r="C61"/>
  <c r="C53"/>
  <c r="C52" s="1"/>
  <c r="G13" i="17"/>
  <c r="G43"/>
  <c r="G35" l="1"/>
  <c r="C20" i="23" s="1"/>
  <c r="C15" s="1"/>
  <c r="E13" i="1" l="1"/>
  <c r="D13"/>
  <c r="C13"/>
  <c r="D95" i="9" l="1"/>
  <c r="D93"/>
  <c r="G101" i="17"/>
  <c r="C60" i="1" l="1"/>
  <c r="D76" i="9"/>
  <c r="D74"/>
  <c r="D72"/>
  <c r="D61" i="1"/>
  <c r="D60" s="1"/>
  <c r="E61"/>
  <c r="E60" s="1"/>
  <c r="E69" i="9" l="1"/>
  <c r="D70"/>
  <c r="D69" s="1"/>
  <c r="C14" i="22"/>
  <c r="B13"/>
  <c r="F14" i="9"/>
  <c r="F24"/>
  <c r="F39"/>
  <c r="F38" s="1"/>
  <c r="F52"/>
  <c r="F66"/>
  <c r="E66"/>
  <c r="E52"/>
  <c r="E47"/>
  <c r="E44"/>
  <c r="E39"/>
  <c r="E38" s="1"/>
  <c r="E35"/>
  <c r="E31"/>
  <c r="E14"/>
  <c r="D67"/>
  <c r="D66" s="1"/>
  <c r="D89"/>
  <c r="D62"/>
  <c r="D60"/>
  <c r="D58"/>
  <c r="D56"/>
  <c r="D53"/>
  <c r="D52" s="1"/>
  <c r="D43"/>
  <c r="D38"/>
  <c r="D36"/>
  <c r="D35" s="1"/>
  <c r="G17" i="17"/>
  <c r="G24"/>
  <c r="G27"/>
  <c r="G42"/>
  <c r="G47"/>
  <c r="G79"/>
  <c r="G78" s="1"/>
  <c r="D55" i="9" l="1"/>
  <c r="D51" s="1"/>
  <c r="G12" i="17"/>
  <c r="G11" s="1"/>
  <c r="E85" i="9"/>
  <c r="E84" s="1"/>
  <c r="D13"/>
  <c r="F13"/>
  <c r="E43"/>
  <c r="F51"/>
  <c r="E55"/>
  <c r="E51" s="1"/>
  <c r="E24"/>
  <c r="E13" s="1"/>
  <c r="D84"/>
  <c r="D14" i="22"/>
  <c r="B14"/>
  <c r="D58" i="1"/>
  <c r="E58"/>
  <c r="D56"/>
  <c r="E56"/>
  <c r="C56"/>
  <c r="D53"/>
  <c r="D52" s="1"/>
  <c r="E53"/>
  <c r="E52" s="1"/>
  <c r="E22"/>
  <c r="D22"/>
  <c r="C22"/>
  <c r="D30"/>
  <c r="D29" s="1"/>
  <c r="E30"/>
  <c r="E29" s="1"/>
  <c r="C30"/>
  <c r="C29" s="1"/>
  <c r="E25"/>
  <c r="D25"/>
  <c r="C25"/>
  <c r="E27"/>
  <c r="D27"/>
  <c r="C27"/>
  <c r="D12" i="9" l="1"/>
  <c r="F12"/>
  <c r="F106" s="1"/>
  <c r="E18" i="16" s="1"/>
  <c r="D55" i="1"/>
  <c r="D44" s="1"/>
  <c r="D43" s="1"/>
  <c r="E55"/>
  <c r="E44" s="1"/>
  <c r="E43" s="1"/>
  <c r="E12" i="9"/>
  <c r="E106" s="1"/>
  <c r="C55" i="1"/>
  <c r="C44" s="1"/>
  <c r="C43" s="1"/>
  <c r="D24"/>
  <c r="D21" s="1"/>
  <c r="D12" s="1"/>
  <c r="E24"/>
  <c r="E21" s="1"/>
  <c r="E12" s="1"/>
  <c r="C24"/>
  <c r="C21" s="1"/>
  <c r="C12" s="1"/>
  <c r="D18" i="16" l="1"/>
  <c r="D63" i="1"/>
  <c r="C63"/>
  <c r="E63"/>
  <c r="G111" i="17"/>
  <c r="G110" s="1"/>
  <c r="G84"/>
  <c r="G83" s="1"/>
  <c r="D106" i="9" l="1"/>
  <c r="G88" i="17"/>
  <c r="G87" l="1"/>
  <c r="C34" i="23"/>
  <c r="C14" i="16"/>
  <c r="D14"/>
  <c r="D17" s="1"/>
  <c r="E14"/>
  <c r="G82" i="17" l="1"/>
  <c r="G114" s="1"/>
  <c r="C33" i="23"/>
  <c r="C39" s="1"/>
  <c r="D16" i="16"/>
  <c r="D15"/>
  <c r="C17"/>
  <c r="C16"/>
  <c r="C15"/>
  <c r="E16"/>
  <c r="E15"/>
  <c r="E17"/>
  <c r="E19"/>
  <c r="E20"/>
  <c r="C18"/>
  <c r="E12"/>
  <c r="E13" s="1"/>
  <c r="E21"/>
  <c r="C20" l="1"/>
  <c r="C12"/>
  <c r="C13" s="1"/>
  <c r="D20"/>
  <c r="D12"/>
  <c r="D13" s="1"/>
  <c r="D21"/>
  <c r="D19"/>
  <c r="C19"/>
  <c r="C21"/>
</calcChain>
</file>

<file path=xl/sharedStrings.xml><?xml version="1.0" encoding="utf-8"?>
<sst xmlns="http://schemas.openxmlformats.org/spreadsheetml/2006/main" count="963" uniqueCount="403">
  <si>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</si>
  <si>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</si>
  <si>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</si>
  <si>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</si>
  <si>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</si>
  <si>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</si>
  <si>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</si>
  <si>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</si>
  <si>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</si>
  <si>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</si>
  <si>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</si>
  <si>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</si>
  <si>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182 1 06 06043 10 0000 110</t>
  </si>
  <si>
    <t>000 1 08 00000 00 0000 000</t>
  </si>
  <si>
    <t>ГОСУДАРСТВЕННАЯ ПОШЛИНА</t>
  </si>
  <si>
    <t>000 1 11 00000 00 0000 000</t>
  </si>
  <si>
    <t>914 1 11 05035 10 0000 120</t>
  </si>
  <si>
    <t>000 2 00 00000 00 0000 000</t>
  </si>
  <si>
    <t>БЕЗВОЗМЕЗДНЫЕ ПОСТУПЛЕНИЯ</t>
  </si>
  <si>
    <t>000 2 02 00000 00 0000 000</t>
  </si>
  <si>
    <t>ВСЕГО: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</si>
  <si>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</si>
  <si>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</si>
  <si>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</si>
  <si>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</si>
  <si>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</si>
  <si>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</si>
  <si>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Единый сельскохозяйственный налог</t>
  </si>
  <si>
    <t>(в процентах)</t>
  </si>
  <si>
    <t>Сабиновского  сельского поселения</t>
  </si>
  <si>
    <t>Наименование</t>
  </si>
  <si>
    <t>Администрация Сабиновского сельского поселения Лежневского муниципального района Ивановской области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</si>
  <si>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</si>
  <si>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</si>
  <si>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</si>
  <si>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</si>
  <si>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</si>
  <si>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</si>
  <si>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</si>
  <si>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</si>
  <si>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</si>
  <si>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</si>
  <si>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</si>
  <si>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</si>
  <si>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</si>
  <si>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013 01 05 02 01 10 0000 510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</si>
  <si>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</si>
  <si>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</si>
  <si>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</si>
  <si>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</si>
  <si>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</si>
  <si>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</si>
  <si>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</si>
  <si>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013 01 05 02 01 10 0000 610</t>
  </si>
  <si>
    <t>Уменьшение прочих остатков денежных средств бюджетов сельских поселений</t>
  </si>
  <si>
    <t>Целевая        статья</t>
  </si>
  <si>
    <t>Вид расходов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</si>
  <si>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</si>
  <si>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функций высшего должностного лица Сабиновского сельского поселения</t>
  </si>
  <si>
    <t>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</si>
  <si>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Сабиновского сельского поселения</t>
  </si>
  <si>
    <t>(Закупка товаров, работ и услуг государственных (муниципальных) нужд)</t>
  </si>
  <si>
    <t>(Иные бюджетные ассигнования)</t>
  </si>
  <si>
    <t>Другие общегосударственные вопросы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</si>
  <si>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</si>
  <si>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</si>
  <si>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Обеспечение пожарной безопасности</t>
  </si>
  <si>
    <t>Обеспечение мероприятий в сфере национальной безопасности и правоохранительной деятельности</t>
  </si>
  <si>
    <t>Благоустройство</t>
  </si>
  <si>
    <t xml:space="preserve">Выполнение работ по организации освещения населенных пунктов Сабиновского сельского поселения </t>
  </si>
  <si>
    <t>Пенсионное обеспечение</t>
  </si>
  <si>
    <t xml:space="preserve">Доплата к пенсиям муниципальных служащих администрации Сабиновского сельского поселения </t>
  </si>
  <si>
    <t>(Социальное обеспечение и иные выплаты населению)</t>
  </si>
  <si>
    <t>Муниципальное  казённое учреждение «Сабиновское социально-культурное объединение»</t>
  </si>
  <si>
    <t>Культура</t>
  </si>
  <si>
    <t xml:space="preserve">Дворцы и дома культуры, другие учреждения культуры  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</si>
  <si>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</si>
  <si>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indexed="8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</si>
  <si>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</si>
  <si>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</si>
  <si>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Код глав-ного распо-ряди-теля</t>
  </si>
  <si>
    <t>01</t>
  </si>
  <si>
    <t>00</t>
  </si>
  <si>
    <t>02</t>
  </si>
  <si>
    <t>04</t>
  </si>
  <si>
    <t>05</t>
  </si>
  <si>
    <t>03</t>
  </si>
  <si>
    <t>07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</si>
  <si>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</si>
  <si>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</si>
  <si>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</si>
  <si>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</si>
  <si>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</si>
  <si>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</si>
  <si>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</si>
  <si>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</si>
  <si>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</si>
  <si>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</si>
  <si>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</si>
  <si>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</si>
  <si>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>Х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</si>
  <si>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</si>
  <si>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</si>
  <si>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</si>
  <si>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</si>
  <si>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</si>
  <si>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</si>
  <si>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Членские взносы в Совет муниципальных образований Ивановской области</t>
  </si>
  <si>
    <t>Содержание и обслуживание имущества казны Сабиновского сельского поселения</t>
  </si>
  <si>
    <t xml:space="preserve"> (Межбюджетные трансферты)</t>
  </si>
  <si>
    <t>06</t>
  </si>
  <si>
    <t>Под раз дел</t>
  </si>
  <si>
    <t>Обеспечение мероприятий по благоустройству Сабиновского сельского поселения</t>
  </si>
  <si>
    <t>Обеспечение мероприятий в области молодёжной политики</t>
  </si>
  <si>
    <t>Обеспечение мероприятий в физической культуры и спорта</t>
  </si>
  <si>
    <t>Обеспечение иных расходов на выполнение функций по общегосударственным вопросам</t>
  </si>
  <si>
    <t>-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</si>
  <si>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</si>
  <si>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</si>
  <si>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</si>
  <si>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Расходы, связанные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</si>
  <si>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Подпрограмма "Безопасность поселения"</t>
  </si>
  <si>
    <t>Подпрограмма "Культура, молодёжная политика и спорт"</t>
  </si>
  <si>
    <t>0110102000</t>
  </si>
  <si>
    <t>0110104000</t>
  </si>
  <si>
    <t>0120127000</t>
  </si>
  <si>
    <t>0130122300</t>
  </si>
  <si>
    <t>0130222400</t>
  </si>
  <si>
    <t>0140100250</t>
  </si>
  <si>
    <t>0110497030</t>
  </si>
  <si>
    <t>0110229630</t>
  </si>
  <si>
    <t>0110222200</t>
  </si>
  <si>
    <t>0110229640</t>
  </si>
  <si>
    <t>0110570020</t>
  </si>
  <si>
    <t>0140200260</t>
  </si>
  <si>
    <t>0140280340</t>
  </si>
  <si>
    <t>01402S0340</t>
  </si>
  <si>
    <t>0140300280</t>
  </si>
  <si>
    <t xml:space="preserve">Нормативы  отчислений  доходов </t>
  </si>
  <si>
    <t>182 1 05 03010 01 0000 110</t>
  </si>
  <si>
    <t>000 1 01 00000 00 0000 000</t>
  </si>
  <si>
    <t>НАЛОГИ НА ПРИБЫЛЬ, ДОХОДЫ</t>
  </si>
  <si>
    <t>000 1 06 00000 00 0000 000</t>
  </si>
  <si>
    <t>000 1 06 01000 00 0000 110</t>
  </si>
  <si>
    <t>000 1 06 06000 00 0000 110</t>
  </si>
  <si>
    <t>000 1 08 04000 01 0000 110</t>
  </si>
  <si>
    <t>Земельный налог с организаций</t>
  </si>
  <si>
    <t>000 1 06 06040 00 0000 110</t>
  </si>
  <si>
    <t>000 1 06 06030 00 0000 110</t>
  </si>
  <si>
    <t>Земельный налог с физических лиц</t>
  </si>
  <si>
    <t>000 1 11 05030 00 0000 120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</si>
  <si>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</si>
  <si>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</si>
  <si>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</si>
  <si>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</si>
  <si>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Прочие субсидии</t>
  </si>
  <si>
    <t>Субвенции бюджетам бюджетной системы Российской Федерации</t>
  </si>
  <si>
    <t>Основное мероприятие «Осуществление других общегосударственных вопросов»</t>
  </si>
  <si>
    <t>Подпрограмма «Муниципальное управление»</t>
  </si>
  <si>
    <t>Основное мероприятие «Обеспечение деятельности органов местного самоуправления»</t>
  </si>
  <si>
    <t>0110000000</t>
  </si>
  <si>
    <t>0110100000</t>
  </si>
  <si>
    <t>0110400000</t>
  </si>
  <si>
    <t>0110200000</t>
  </si>
  <si>
    <t>Непрограммные направления деятельности администрации Сабиновского сельского поселения</t>
  </si>
  <si>
    <t>4100000000</t>
  </si>
  <si>
    <t>Иные непрограммные направления деятельности администрации Сабиновского сельского поселения</t>
  </si>
  <si>
    <t>4190000000</t>
  </si>
  <si>
    <t>4190051180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</si>
  <si>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</si>
  <si>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4190051200</t>
  </si>
  <si>
    <t>Основное мероприятие «Меры социальной помощи и поддержки отдельных категорий населения Сабиновского сельского поселения»</t>
  </si>
  <si>
    <t>0110500000</t>
  </si>
  <si>
    <t>Основное мероприятие «Обеспечение пожарной безопасности»</t>
  </si>
  <si>
    <t>0120000000</t>
  </si>
  <si>
    <t>0120100000</t>
  </si>
  <si>
    <t>Подпрограмма «Благоустройство территории»</t>
  </si>
  <si>
    <t>0130000000</t>
  </si>
  <si>
    <t>Основное мероприятие «Организация освещения населённых пунктов»</t>
  </si>
  <si>
    <t>0130100000</t>
  </si>
  <si>
    <t>Основное мероприятие «Благоустройство населённых пунктов Сабиновского сельского поселения»</t>
  </si>
  <si>
    <t>0130200000</t>
  </si>
  <si>
    <t>0140000000</t>
  </si>
  <si>
    <t>Основное мероприятие «Обеспечение мероприятий в области молодёжной политики»</t>
  </si>
  <si>
    <t>0140100000</t>
  </si>
  <si>
    <t>Основное мероприятие «Обеспечение мероприятий в сфере культуры, организация культурного досуга»</t>
  </si>
  <si>
    <t>0140200000</t>
  </si>
  <si>
    <t>Основное мероприятие «Обеспечение мероприятий в области физической культуры и спорта»</t>
  </si>
  <si>
    <t>0140300000</t>
  </si>
  <si>
    <t>Основное мероприятие «Осуществление переданных полномочий по библиотечному обслуживанию»</t>
  </si>
  <si>
    <t>0140400000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</si>
  <si>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</si>
  <si>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0140496021</t>
  </si>
  <si>
    <t>Библиотеки</t>
  </si>
  <si>
    <t>10</t>
  </si>
  <si>
    <t>Итого:</t>
  </si>
  <si>
    <t>ОБРАЗОВАНИЕ</t>
  </si>
  <si>
    <t>СОЦИАЛЬНАЯ ПОЛИТИКА</t>
  </si>
  <si>
    <t>КУЛЬТУРА, КИНЕМАТОГРАФИЯ</t>
  </si>
  <si>
    <t>ФИЗИЧЕСКАЯ КУЛЬТУРА И СПОРТ</t>
  </si>
  <si>
    <t>11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</si>
  <si>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</si>
  <si>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</si>
  <si>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</si>
  <si>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</si>
  <si>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</si>
  <si>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ОБЩЕГОСУДАРСТВЕННЫЕ ВОПРОСЫ</t>
  </si>
  <si>
    <t>По осуществлению контроля за исполнением бюджета Сабиновского сельского поселения</t>
  </si>
  <si>
    <t>Иные межбюджетные трансферты</t>
  </si>
  <si>
    <t>Софинансирование расходов связанных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</si>
  <si>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0140480340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</si>
  <si>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</si>
  <si>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01404S0340</t>
  </si>
  <si>
    <t>4190096055</t>
  </si>
  <si>
    <t>Организация в границах поселения водоснабжения населения</t>
  </si>
  <si>
    <t>Коммунальное хозяйство</t>
  </si>
  <si>
    <t>НАЦИОНАЛЬНАЯ ЭКОНОМИКА</t>
  </si>
  <si>
    <t>Дорожное хозяйство (дорожные фонды)</t>
  </si>
  <si>
    <t>09</t>
  </si>
  <si>
    <t>4190096011</t>
  </si>
  <si>
    <t>4190096012</t>
  </si>
  <si>
    <t>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</si>
  <si>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>Осуществление дорожной деятельности в отношении автомобильных дорог местного значения в границах населенных пунктов</t>
  </si>
  <si>
    <t>0100000000</t>
  </si>
  <si>
    <t>182 1 01 02030 01 0000 110</t>
  </si>
  <si>
    <t>914 2 02 15001 10 0000 150</t>
  </si>
  <si>
    <t>914 2 02 35118 10 0000 150</t>
  </si>
  <si>
    <t>914 2 02 35120 10 0000 150</t>
  </si>
  <si>
    <t>914 2 02 40014 10 0000 150</t>
  </si>
  <si>
    <t>000 2 02 10000 00 0000 150</t>
  </si>
  <si>
    <t>000 2 02 15001 00 0000 150</t>
  </si>
  <si>
    <t>000 2 02 15002 00 0000 150</t>
  </si>
  <si>
    <t>914 2 02 15002 10 0000 150</t>
  </si>
  <si>
    <t>000 2 02 20000 00 0000 150</t>
  </si>
  <si>
    <t>000 2 02 29999 00 0000 150</t>
  </si>
  <si>
    <t>914 2 02 29999 10 0000 150</t>
  </si>
  <si>
    <t>000 2 02 30000 00 0000 150</t>
  </si>
  <si>
    <t>000 2 02 35118 00 0000 150</t>
  </si>
  <si>
    <t>000 2 02 35120 00 0000 150</t>
  </si>
  <si>
    <t>000 2 02 40000 00 0000 150</t>
  </si>
  <si>
    <t>000 2 02 40014 00 0000 150</t>
  </si>
  <si>
    <t>Другие вопросы  в области национальной экономики</t>
  </si>
  <si>
    <t>12</t>
  </si>
  <si>
    <t>Обеспечение мероприятий по землеустройству и землепользованию</t>
  </si>
  <si>
    <t>Расходы на содержание мест захоронения</t>
  </si>
  <si>
    <t>4190096060</t>
  </si>
  <si>
    <t>4190096057</t>
  </si>
  <si>
    <t>Обеспечение функций высшего должностного лица Сабиновского сельского поселения                                        (Иные бюджетные ассигнования)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</si>
  <si>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</si>
  <si>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</si>
  <si>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</si>
  <si>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</si>
  <si>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</si>
  <si>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
</t>
  </si>
  <si>
    <t xml:space="preserve">Дотации бюджетам сельских поселений на выравнивание бюджетной обеспеченности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</si>
  <si>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</si>
  <si>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</si>
  <si>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</si>
  <si>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</si>
  <si>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ДОХОДЫ ОТ ИСПОЛЬЗОВАНИЯ ИМУЩЕСТВА, НАХОДЯЩЕГОСЯ В ГОСУДАРСТВЕННОЙ И МУНИЦИПАЛЬНОЙ СОБСТВЕННОСТИ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</si>
  <si>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</si>
  <si>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Дотации бюджетам бюджетной системы Российской Федерации
</t>
  </si>
  <si>
    <t xml:space="preserve">Дотации бюджетам на поддержку мер по обеспечению сбалансированности бюджетов
</t>
  </si>
  <si>
    <t xml:space="preserve">Дотации бюджетам сельских поселений на поддержку мер по обеспечению сбалансированности бюджетов
</t>
  </si>
  <si>
    <t xml:space="preserve">Субсидии бюджетам бюджетной системы Российской Федерации (межбюджетные субсидии)
</t>
  </si>
  <si>
    <t xml:space="preserve">Субвенции бюджетам на осуществление первичного воинского учета на территориях, где отсутствуют военные комиссариаты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</si>
  <si>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</si>
  <si>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</si>
  <si>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</si>
  <si>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( Закупка товаров, работ и услуг для обеспечения государственных (муниципальных) нужд)
</t>
  </si>
  <si>
    <t>( Закупка товаров, работ и услуг для обеспечения государственных (муниципальных) нужд)</t>
  </si>
  <si>
    <t xml:space="preserve">Молодежная политика
</t>
  </si>
  <si>
    <t xml:space="preserve">Другие вопросы в области физической культуры и спорта
</t>
  </si>
  <si>
    <t xml:space="preserve">Обеспечение мероприятий в сфере культуры, организация культурного досуга </t>
  </si>
  <si>
    <t xml:space="preserve"> Обеспечение мероприятий в сфере культуры, организация культурного досуга
</t>
  </si>
  <si>
    <t xml:space="preserve"> 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
</t>
  </si>
  <si>
    <t>Молодежная политика</t>
  </si>
  <si>
    <t xml:space="preserve"> 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
</t>
  </si>
  <si>
    <t>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</t>
  </si>
  <si>
    <t>Другие вопросы в области физической культуры и спорта</t>
  </si>
  <si>
    <t>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</t>
  </si>
  <si>
    <t xml:space="preserve">КУЛЬТУРА, КИНЕМАТОГРАФИЯ
</t>
  </si>
  <si>
    <t>Передача части полномочий по решению вопросов местного значения поселений в соответствии с заключенными соглашениями по вопросу контроля за исполненим бюджета</t>
  </si>
  <si>
    <t xml:space="preserve">Обеспечение проведения выборов и референдумов
</t>
  </si>
  <si>
    <t xml:space="preserve"> Расходы, связанные с подготовкой и проведением выборов и референдумов в Российской Федерации
</t>
  </si>
  <si>
    <t>4190096014</t>
  </si>
  <si>
    <t>2022 год</t>
  </si>
  <si>
    <t>2023 год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</si>
  <si>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</si>
  <si>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4190096013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</si>
  <si>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                 ( Закупка товаров, работ и услуг для обеспечения государственных (муниципальных) нужд)</t>
  </si>
  <si>
    <t xml:space="preserve"> 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</si>
  <si>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НАЛОГИ НА СОВОКУПНЫЙ ДОХОД</t>
  </si>
  <si>
    <t>000 1 05 00000 00 0000 000</t>
  </si>
  <si>
    <t>000 1 05 03000 01 0000 110</t>
  </si>
  <si>
    <t>к  решению Совета</t>
  </si>
  <si>
    <t>к решению Совета</t>
  </si>
  <si>
    <t>914 1 08 04020 01 1000 110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</si>
  <si>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( Закупка товаров, работ и услуг для обеспечения государственных (муниципальных) нужд)</t>
  </si>
  <si>
    <t>0130396015</t>
  </si>
  <si>
    <t>Подпрограмма "Уличное освещение автомобильных дорог"</t>
  </si>
  <si>
    <t>Основное мероприятие «Повышение уровня комфортного проживания граждан на территории Сабиновского сельского поселения»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</si>
  <si>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( Закупка товаров, работ и услуг для обеспечения государственных (муниципальных) нужд)</t>
  </si>
  <si>
    <t>Муниципальная программа «Развитие территории Сабиновского сельского поселения на 2021 -2023гг.»</t>
  </si>
  <si>
    <t>Организация деятельности по сбору (в том числе раздельному сбору) и транспортированию твердых коммунальных отходов   ( Закупка товаров, работ и услуг для обеспечения государственных (муниципальных) нужд)</t>
  </si>
  <si>
    <t>4190096066</t>
  </si>
  <si>
    <t>Проведение кадастровых работ в отношении неиспользуемых земель из состава земель сельскохозяйственного назначения      ( Закупка товаров, работ и услуг для обеспечения государственных (муниципальных) нужд)</t>
  </si>
  <si>
    <t>01302S7000</t>
  </si>
  <si>
    <t>Резервные фонды</t>
  </si>
  <si>
    <t>Резервный фонд администрации Сабиновского сельского поселения                                                                                                   (Иные бюджетные ассигнования)</t>
  </si>
  <si>
    <t>4190020750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</si>
  <si>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</si>
  <si>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</si>
  <si>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Обеспечение мероприятий в сфере национальной безопасности и правоохранительной деятельности         (Закупка товаров, работ и услуг государственных (муниципальных) нужд)</t>
  </si>
  <si>
    <t>Обеспечение мероприятий в сфере национальной безопасности и правоохранительной деятельности               ( Закупка товаров, работ и услуг для обеспечения государственных (муниципальных) нужд)</t>
  </si>
  <si>
    <t>914 1 11 05025 10 0000 120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</si>
  <si>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</si>
  <si>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в бюджет Сабиновского сельского поселения на 2022 год и на плановый период</t>
  </si>
  <si>
    <t>2023 и 2024 годов.</t>
  </si>
  <si>
    <t>Доходы  бюджета Сабиновского сельского поселения по кодам классификации доходов бюджетов на 2022год и на плановый период 2023 и 2024 годов</t>
  </si>
  <si>
    <t>2024 год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</si>
  <si>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</si>
  <si>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</si>
  <si>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Источники внутреннего финансирования дефицита
бюджета  Сабиновского сельского поселения на 2022 год и плановый период 2023 и 2024 годов</t>
  </si>
  <si>
    <t>Объем бюджетных ассигнований на финансовое обеспечение реализации муниципальных программ Сабиновского сельского поселения на 2022 год и плановый период 2023 и 2024 годов</t>
  </si>
  <si>
    <t>Ведомственная структура расходов бюджета Сабиновского сельского поселения на 2022 год</t>
  </si>
  <si>
    <t>Ведомственная структура расходов бюджета Сабиновского сельского поселения на плановый период 2023 и 2024 годов</t>
  </si>
  <si>
    <t>Межбюджетные трансферты, предоставляемые из бюджета Сабиновского сельского поселения в бюджет Лежневского муниципального района на 2022 год и плановый период 2023и 2024годов</t>
  </si>
  <si>
    <t>Программа муниципальных заимствований  Сабиновского сельского поселения на 2022 год и плановый период 2023 и 2024 годов</t>
  </si>
  <si>
    <t>Программа
муниципальных гарантий Сабиновского сельского поселения на 2022 год и плановый период 2023 и 2024 годов</t>
  </si>
  <si>
    <t>1.1. Перечень подлежащих предоставлению муниципальных гарантий Сабиновского сельского поселения на 2022 год и плановый период 2023 и 2024 годов</t>
  </si>
  <si>
    <t>Создание условий для обеспечения поселений услугами по организации культурного досуга                                                               ( Закупка товаров, работ и услуг для обеспечения государственных (муниципальных) нужд)</t>
  </si>
  <si>
    <t>0140296020</t>
  </si>
  <si>
    <t xml:space="preserve"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    ( Закупка товаров, работ и услуг для обеспечения государственных (муниципальных) нужд)                                                                                    </t>
  </si>
  <si>
    <t xml:space="preserve">от 28.12.2021г.№35     
</t>
  </si>
  <si>
    <t>от 28.12.2021г.№35</t>
  </si>
  <si>
    <t>000 2 02 15001 10 0000 150</t>
  </si>
  <si>
    <t>Дотации бюджетам сельских поселений на выравнивание бюджетной обеспеченности</t>
  </si>
  <si>
    <t>000 2 02 15002 10 0000 150</t>
  </si>
  <si>
    <t>Межбюджетные трансферты, предоставляемые из бюджета Сабиновского сельского поселения в бюджет Лежнеского муниципального района на осуществление контроля по исполнению бюджета Сабиновского сельского поселения  (Межбюджетные трансферты)</t>
  </si>
  <si>
    <t>Обеспечение функций администрации Сабиновскогосельского поселения (Иные бюджетные ассигнования)</t>
  </si>
  <si>
    <t>Осуществление первичного воинского учета органами местного самоуправления поселений и городских округов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</si>
  <si>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</si>
  <si>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Распределение бюджетных ассигнований бюджета Сабиновского сельского поселения по разделам и подразделам классификации расходов бюджетов на 2022 год и на плановый период 2023 и 2024 годов</t>
  </si>
  <si>
    <t>Раздел, подраздел</t>
  </si>
  <si>
    <t>Сумма, руб.</t>
  </si>
  <si>
    <t>0100</t>
  </si>
  <si>
    <t>0102</t>
  </si>
  <si>
    <t>0104</t>
  </si>
  <si>
    <t>0106</t>
  </si>
  <si>
    <t>0111</t>
  </si>
  <si>
    <t>РЕЗЕРВНЫЕ ФОНДЫ</t>
  </si>
  <si>
    <t>0113</t>
  </si>
  <si>
    <t>ДРУГИЕ ОБЩЕГОСУДАРСТВЕННЫЕ ВОПРОСЫ</t>
  </si>
  <si>
    <t>0200</t>
  </si>
  <si>
    <t>0203</t>
  </si>
  <si>
    <t>0300</t>
  </si>
  <si>
    <t>0310</t>
  </si>
  <si>
    <t>0400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</si>
  <si>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</si>
  <si>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</si>
  <si>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</si>
  <si>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</si>
  <si>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</si>
  <si>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>0502</t>
  </si>
  <si>
    <t>0503</t>
  </si>
  <si>
    <t>0700</t>
  </si>
  <si>
    <t>0705</t>
  </si>
  <si>
    <t>0800</t>
  </si>
  <si>
    <t>КУЛЬТУРА КИНЕМАТОГРАФИЯ</t>
  </si>
  <si>
    <t>0801</t>
  </si>
  <si>
    <t xml:space="preserve">Культура            </t>
  </si>
  <si>
    <t>1000</t>
  </si>
  <si>
    <t>1001</t>
  </si>
  <si>
    <t>1100</t>
  </si>
  <si>
    <t>1105</t>
  </si>
  <si>
    <t>в ред. Решения от 10.02.2022г.№2</t>
  </si>
  <si>
    <t>Приложение 2</t>
  </si>
  <si>
    <t>Приложение 1</t>
  </si>
  <si>
    <t>Приложение 3</t>
  </si>
  <si>
    <t>Приложение 4</t>
  </si>
  <si>
    <t>Приложение 5</t>
  </si>
  <si>
    <t>Приложение 6</t>
  </si>
  <si>
    <t>Приложение 8</t>
  </si>
  <si>
    <t>Приложение 9</t>
  </si>
  <si>
    <t>Приложение 10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</si>
  <si>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</si>
  <si>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</si>
  <si>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</si>
  <si>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</si>
  <si>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</si>
  <si>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</si>
  <si>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</si>
  <si>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</si>
  <si>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914 1 14 02053 10 0000 410</t>
  </si>
  <si>
    <t>от 19.04.2022г.№13</t>
  </si>
  <si>
    <t>в ред. решений от 10.02.2022 г.№2, от 14.03.2022 №8</t>
  </si>
  <si>
    <t>в ред. решений от 10.02.2022г.№2, от 14.03.2022 №8</t>
  </si>
  <si>
    <t>Организация электро-, тепло-, газо- и водоснабжения населения, водоотведения в границах поселений                        ( Закупка товаров, работ и услуг для обеспечения государственных (муниципальных) нужд)</t>
  </si>
  <si>
    <t>4190096068</t>
  </si>
  <si>
    <t>Приложение1</t>
  </si>
  <si>
    <t xml:space="preserve">от 19.04.2022г.№13     
  </t>
  </si>
  <si>
    <t>в ред. Решений от 10.02.2022г.№2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</si>
</sst>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&quot;р.&quot;"/>
    <numFmt numFmtId="165" formatCode="#,##0.00_ ;\-#,##0.00\ "/>
  </numFmts>
  <fonts count="2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scheme val="minor"/>
    </font>
    <font>
      <sz val="8"/>
      <color rgb="FF000000"/>
      <name val="Cambria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0"/>
      <color rgb="FF000000"/>
      <name val="Cambria"/>
      <family val="2"/>
    </font>
    <font>
      <sz val="9"/>
      <color rgb="FF000000"/>
      <name val="Cambria"/>
      <family val="2"/>
    </font>
    <font>
      <i/>
      <sz val="9"/>
      <color rgb="FF000000"/>
      <name val="Cambria"/>
      <family val="2"/>
    </font>
    <font>
      <sz val="6"/>
      <color rgb="FF000000"/>
      <name val="Cambria"/>
      <family val="2"/>
    </font>
    <font>
      <sz val="7"/>
      <color rgb="FF000000"/>
      <name val="Cambria"/>
      <family val="2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9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1" fontId="6" fillId="0" borderId="7">
      <alignment horizontal="center" vertical="center" wrapText="1" shrinkToFit="1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8" fillId="2" borderId="0">
      <alignment vertical="center"/>
    </xf>
    <xf numFmtId="0" fontId="9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vertical="center"/>
    </xf>
    <xf numFmtId="0" fontId="8" fillId="0" borderId="0">
      <alignment horizontal="center" vertical="center"/>
    </xf>
    <xf numFmtId="0" fontId="6" fillId="0" borderId="0">
      <alignment vertical="center"/>
    </xf>
    <xf numFmtId="0" fontId="6" fillId="0" borderId="0">
      <alignment horizontal="left" vertical="center" wrapText="1"/>
    </xf>
    <xf numFmtId="0" fontId="9" fillId="0" borderId="0">
      <alignment horizontal="center" vertical="center" wrapText="1"/>
    </xf>
    <xf numFmtId="0" fontId="6" fillId="0" borderId="8">
      <alignment vertical="center"/>
    </xf>
    <xf numFmtId="0" fontId="6" fillId="0" borderId="9">
      <alignment horizontal="center" vertical="center" wrapText="1"/>
    </xf>
    <xf numFmtId="0" fontId="6" fillId="0" borderId="10">
      <alignment horizontal="center" vertical="center" wrapText="1"/>
    </xf>
    <xf numFmtId="0" fontId="8" fillId="2" borderId="11">
      <alignment vertical="center"/>
    </xf>
    <xf numFmtId="49" fontId="11" fillId="0" borderId="9">
      <alignment vertical="center" wrapText="1"/>
    </xf>
    <xf numFmtId="0" fontId="8" fillId="2" borderId="12">
      <alignment vertical="center"/>
    </xf>
    <xf numFmtId="49" fontId="12" fillId="0" borderId="13">
      <alignment horizontal="left" vertical="center" wrapText="1" indent="1"/>
    </xf>
    <xf numFmtId="0" fontId="8" fillId="2" borderId="14">
      <alignment vertical="center"/>
    </xf>
    <xf numFmtId="0" fontId="8" fillId="0" borderId="0">
      <alignment vertical="center"/>
    </xf>
    <xf numFmtId="0" fontId="11" fillId="0" borderId="0">
      <alignment horizontal="left" vertical="center" wrapText="1"/>
    </xf>
    <xf numFmtId="0" fontId="9" fillId="0" borderId="0">
      <alignment vertical="center"/>
    </xf>
    <xf numFmtId="0" fontId="6" fillId="0" borderId="0">
      <alignment vertical="center" wrapText="1"/>
    </xf>
    <xf numFmtId="0" fontId="6" fillId="0" borderId="8">
      <alignment horizontal="left" vertical="center" wrapText="1"/>
    </xf>
    <xf numFmtId="0" fontId="6" fillId="0" borderId="15">
      <alignment horizontal="left" vertical="center" wrapText="1"/>
    </xf>
    <xf numFmtId="0" fontId="6" fillId="0" borderId="12">
      <alignment vertical="center" wrapText="1"/>
    </xf>
    <xf numFmtId="0" fontId="6" fillId="0" borderId="16">
      <alignment horizontal="center" vertical="center" wrapText="1"/>
    </xf>
    <xf numFmtId="1" fontId="11" fillId="0" borderId="9">
      <alignment horizontal="center" vertical="center" shrinkToFit="1"/>
      <protection locked="0"/>
    </xf>
    <xf numFmtId="0" fontId="8" fillId="2" borderId="15">
      <alignment vertical="center"/>
    </xf>
    <xf numFmtId="1" fontId="12" fillId="0" borderId="9">
      <alignment horizontal="center" vertical="center" shrinkToFit="1"/>
    </xf>
    <xf numFmtId="0" fontId="8" fillId="2" borderId="0">
      <alignment vertical="center" shrinkToFit="1"/>
    </xf>
    <xf numFmtId="49" fontId="6" fillId="0" borderId="0">
      <alignment vertical="center" wrapText="1"/>
    </xf>
    <xf numFmtId="49" fontId="6" fillId="0" borderId="12">
      <alignment vertical="center" wrapText="1"/>
    </xf>
    <xf numFmtId="4" fontId="11" fillId="0" borderId="9">
      <alignment horizontal="right" vertical="center" shrinkToFit="1"/>
      <protection locked="0"/>
    </xf>
    <xf numFmtId="4" fontId="12" fillId="0" borderId="9">
      <alignment horizontal="right" vertical="center" shrinkToFit="1"/>
    </xf>
    <xf numFmtId="0" fontId="13" fillId="0" borderId="0">
      <alignment horizontal="center" vertical="center" wrapText="1"/>
    </xf>
    <xf numFmtId="0" fontId="6" fillId="0" borderId="17">
      <alignment vertical="center"/>
    </xf>
    <xf numFmtId="0" fontId="6" fillId="0" borderId="18">
      <alignment horizontal="right" vertical="center"/>
    </xf>
    <xf numFmtId="0" fontId="6" fillId="0" borderId="8">
      <alignment horizontal="right" vertical="center"/>
    </xf>
    <xf numFmtId="0" fontId="6" fillId="0" borderId="16">
      <alignment horizontal="center" vertical="center"/>
    </xf>
    <xf numFmtId="49" fontId="6" fillId="0" borderId="19">
      <alignment horizontal="center" vertical="center"/>
    </xf>
    <xf numFmtId="0" fontId="6" fillId="0" borderId="7">
      <alignment horizontal="center" vertical="center"/>
    </xf>
    <xf numFmtId="1" fontId="6" fillId="0" borderId="7">
      <alignment horizontal="center" vertical="center"/>
    </xf>
    <xf numFmtId="1" fontId="6" fillId="0" borderId="7">
      <alignment horizontal="center" vertical="center" shrinkToFit="1"/>
    </xf>
    <xf numFmtId="49" fontId="6" fillId="0" borderId="7">
      <alignment horizontal="center" vertical="center"/>
    </xf>
    <xf numFmtId="0" fontId="6" fillId="0" borderId="20">
      <alignment horizontal="center" vertical="center"/>
    </xf>
    <xf numFmtId="0" fontId="6" fillId="0" borderId="21">
      <alignment vertical="center"/>
    </xf>
    <xf numFmtId="0" fontId="6" fillId="0" borderId="9">
      <alignment horizontal="center" vertical="center" wrapText="1"/>
    </xf>
    <xf numFmtId="0" fontId="6" fillId="0" borderId="22">
      <alignment horizontal="center" vertical="center" wrapText="1"/>
    </xf>
    <xf numFmtId="0" fontId="14" fillId="0" borderId="8">
      <alignment horizontal="right" vertical="center"/>
    </xf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95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top" wrapText="1"/>
    </xf>
    <xf numFmtId="2" fontId="0" fillId="0" borderId="0" xfId="0" applyNumberFormat="1"/>
    <xf numFmtId="0" fontId="1" fillId="0" borderId="0" xfId="0" applyFont="1" applyAlignment="1"/>
    <xf numFmtId="43" fontId="0" fillId="0" borderId="0" xfId="0" applyNumberFormat="1"/>
    <xf numFmtId="0" fontId="16" fillId="0" borderId="0" xfId="0" applyFont="1"/>
    <xf numFmtId="0" fontId="0" fillId="0" borderId="0" xfId="0"/>
    <xf numFmtId="0" fontId="17" fillId="0" borderId="0" xfId="0" applyFont="1"/>
    <xf numFmtId="0" fontId="16" fillId="0" borderId="0" xfId="0" applyFont="1" applyFill="1"/>
    <xf numFmtId="0" fontId="16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1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2" fontId="17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3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3" fontId="19" fillId="0" borderId="1" xfId="0" applyNumberFormat="1" applyFont="1" applyBorder="1" applyAlignment="1">
      <alignment horizontal="center" vertical="top" wrapText="1"/>
    </xf>
    <xf numFmtId="0" fontId="19" fillId="0" borderId="0" xfId="0" applyFont="1" applyAlignment="1"/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/>
    <xf numFmtId="0" fontId="1" fillId="0" borderId="2" xfId="0" applyFont="1" applyFill="1" applyBorder="1" applyAlignment="1">
      <alignment vertical="top" wrapText="1"/>
    </xf>
    <xf numFmtId="0" fontId="0" fillId="0" borderId="0" xfId="0" applyFill="1"/>
    <xf numFmtId="43" fontId="2" fillId="0" borderId="1" xfId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9" fontId="18" fillId="0" borderId="1" xfId="0" applyNumberFormat="1" applyFont="1" applyBorder="1" applyAlignment="1">
      <alignment horizontal="center" vertical="top" wrapText="1"/>
    </xf>
    <xf numFmtId="43" fontId="16" fillId="0" borderId="0" xfId="0" applyNumberFormat="1" applyFont="1"/>
    <xf numFmtId="164" fontId="0" fillId="0" borderId="0" xfId="0" applyNumberFormat="1" applyAlignment="1">
      <alignment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3" fontId="2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3" fontId="2" fillId="0" borderId="4" xfId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top"/>
    </xf>
    <xf numFmtId="43" fontId="17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43" fontId="17" fillId="0" borderId="1" xfId="0" applyNumberFormat="1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43" fontId="16" fillId="0" borderId="0" xfId="0" applyNumberFormat="1" applyFont="1" applyAlignment="1">
      <alignment vertical="center"/>
    </xf>
    <xf numFmtId="43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8" fillId="3" borderId="1" xfId="1" applyFont="1" applyFill="1" applyBorder="1" applyAlignment="1">
      <alignment horizontal="center" vertical="top" wrapText="1"/>
    </xf>
    <xf numFmtId="43" fontId="2" fillId="3" borderId="1" xfId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center" wrapText="1"/>
    </xf>
    <xf numFmtId="43" fontId="0" fillId="0" borderId="0" xfId="0" applyNumberFormat="1" applyFill="1"/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vertical="top"/>
    </xf>
    <xf numFmtId="0" fontId="1" fillId="3" borderId="23" xfId="0" applyFont="1" applyFill="1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3" fontId="2" fillId="3" borderId="3" xfId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49" fontId="18" fillId="3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3" fontId="1" fillId="0" borderId="2" xfId="1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43" fontId="18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3" fontId="1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43" fontId="2" fillId="3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43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49" fontId="1" fillId="3" borderId="23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3" fontId="1" fillId="3" borderId="23" xfId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3" fontId="1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3" fontId="20" fillId="0" borderId="1" xfId="0" applyNumberFormat="1" applyFont="1" applyFill="1" applyBorder="1" applyAlignment="1">
      <alignment horizontal="right" vertical="top" wrapText="1"/>
    </xf>
    <xf numFmtId="43" fontId="21" fillId="0" borderId="1" xfId="0" applyNumberFormat="1" applyFont="1" applyFill="1" applyBorder="1" applyAlignment="1">
      <alignment horizontal="right" vertical="top" wrapText="1"/>
    </xf>
    <xf numFmtId="43" fontId="21" fillId="0" borderId="1" xfId="0" applyNumberFormat="1" applyFont="1" applyBorder="1" applyAlignment="1">
      <alignment horizontal="right" vertical="top" wrapText="1"/>
    </xf>
    <xf numFmtId="2" fontId="21" fillId="0" borderId="1" xfId="0" applyNumberFormat="1" applyFont="1" applyBorder="1" applyAlignment="1">
      <alignment horizontal="right" vertical="top"/>
    </xf>
    <xf numFmtId="43" fontId="1" fillId="0" borderId="1" xfId="0" applyNumberFormat="1" applyFont="1" applyBorder="1" applyAlignment="1">
      <alignment horizontal="right" vertical="top" wrapText="1"/>
    </xf>
    <xf numFmtId="0" fontId="21" fillId="0" borderId="1" xfId="0" applyFont="1" applyBorder="1" applyAlignment="1">
      <alignment vertical="top" wrapText="1"/>
    </xf>
    <xf numFmtId="2" fontId="21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 wrapText="1"/>
    </xf>
    <xf numFmtId="2" fontId="20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 wrapText="1"/>
    </xf>
    <xf numFmtId="43" fontId="2" fillId="0" borderId="1" xfId="0" applyNumberFormat="1" applyFont="1" applyBorder="1" applyAlignment="1">
      <alignment horizontal="right" vertical="top" wrapText="1"/>
    </xf>
    <xf numFmtId="43" fontId="20" fillId="0" borderId="1" xfId="0" applyNumberFormat="1" applyFont="1" applyBorder="1" applyAlignment="1">
      <alignment horizontal="right" vertical="top" wrapText="1"/>
    </xf>
    <xf numFmtId="165" fontId="2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19" fillId="0" borderId="0" xfId="0" applyFont="1" applyAlignment="1">
      <alignment horizontal="right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3" fontId="2" fillId="4" borderId="1" xfId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43" fontId="18" fillId="4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3" fontId="1" fillId="4" borderId="1" xfId="1" applyFont="1" applyFill="1" applyBorder="1" applyAlignment="1">
      <alignment horizontal="center" vertical="center" wrapText="1"/>
    </xf>
    <xf numFmtId="43" fontId="1" fillId="0" borderId="3" xfId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2" fillId="0" borderId="2" xfId="1" applyFont="1" applyFill="1" applyBorder="1" applyAlignment="1">
      <alignment horizontal="center" vertical="top" wrapText="1"/>
    </xf>
    <xf numFmtId="43" fontId="2" fillId="0" borderId="3" xfId="1" applyFont="1" applyFill="1" applyBorder="1" applyAlignment="1">
      <alignment horizontal="center" vertical="top" wrapText="1"/>
    </xf>
    <xf numFmtId="43" fontId="1" fillId="0" borderId="2" xfId="1" applyFont="1" applyFill="1" applyBorder="1" applyAlignment="1">
      <alignment horizontal="center" vertical="top" wrapText="1"/>
    </xf>
    <xf numFmtId="43" fontId="1" fillId="0" borderId="3" xfId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23" xfId="0" applyNumberFormat="1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43" fontId="1" fillId="0" borderId="23" xfId="1" applyFont="1" applyFill="1" applyBorder="1" applyAlignment="1">
      <alignment horizontal="center" vertical="top" wrapText="1"/>
    </xf>
    <xf numFmtId="43" fontId="1" fillId="3" borderId="2" xfId="1" applyFont="1" applyFill="1" applyBorder="1" applyAlignment="1">
      <alignment horizontal="center" vertical="top" wrapText="1"/>
    </xf>
    <xf numFmtId="43" fontId="1" fillId="3" borderId="23" xfId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49" fontId="1" fillId="3" borderId="2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9">
    <cellStyle name="br" xfId="3"/>
    <cellStyle name="col" xfId="4"/>
    <cellStyle name="st52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xl44" xfId="32"/>
    <cellStyle name="xl45" xfId="33"/>
    <cellStyle name="xl46" xfId="34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2"/>
    <cellStyle name="xl55" xfId="43"/>
    <cellStyle name="xl56" xfId="44"/>
    <cellStyle name="xl57" xfId="45"/>
    <cellStyle name="xl58" xfId="46"/>
    <cellStyle name="xl59" xfId="47"/>
    <cellStyle name="xl60" xfId="48"/>
    <cellStyle name="xl61" xfId="49"/>
    <cellStyle name="xl62" xfId="50"/>
    <cellStyle name="xl63" xfId="51"/>
    <cellStyle name="xl64" xfId="52"/>
    <cellStyle name="xl65" xfId="53"/>
    <cellStyle name="xl66" xfId="54"/>
    <cellStyle name="xl67" xfId="55"/>
    <cellStyle name="Обычный" xfId="0" builtinId="0"/>
    <cellStyle name="Обычный 2" xfId="56"/>
    <cellStyle name="Финансовый" xfId="1" builtinId="3"/>
    <cellStyle name="Финансовый 2 2" xfId="2"/>
    <cellStyle name="Финансовый 2 3" xfId="57"/>
    <cellStyle name="Финансовый 2 4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H1" sqref="H1:M1"/>
    </sheetView>
  </sheetViews>
  <sheetFormatPr defaultRowHeight="15"/>
  <cols>
    <col min="1" max="1" width="14.42578125" customWidth="1"/>
    <col min="2" max="2" width="18" customWidth="1"/>
  </cols>
  <sheetData>
    <row r="1" spans="1:13" ht="15.75">
      <c r="H1" s="212" t="s">
        <v>378</v>
      </c>
      <c r="I1" s="212"/>
      <c r="J1" s="212"/>
      <c r="K1" s="212"/>
      <c r="L1" s="212"/>
      <c r="M1" s="212"/>
    </row>
    <row r="2" spans="1:13" ht="15.75">
      <c r="H2" s="218" t="s">
        <v>295</v>
      </c>
      <c r="I2" s="218"/>
      <c r="J2" s="218"/>
      <c r="K2" s="218"/>
      <c r="L2" s="218"/>
      <c r="M2" s="218"/>
    </row>
    <row r="3" spans="1:13" ht="15.75">
      <c r="H3" s="218" t="s">
        <v>29</v>
      </c>
      <c r="I3" s="218"/>
      <c r="J3" s="218"/>
      <c r="K3" s="218"/>
      <c r="L3" s="218"/>
      <c r="M3" s="218"/>
    </row>
    <row r="4" spans="1:13" ht="15.75">
      <c r="H4" s="218" t="s">
        <v>21</v>
      </c>
      <c r="I4" s="218"/>
      <c r="J4" s="218"/>
      <c r="K4" s="218"/>
      <c r="L4" s="218"/>
      <c r="M4" s="218"/>
    </row>
    <row r="5" spans="1:13" ht="15.75">
      <c r="H5" s="218" t="s">
        <v>22</v>
      </c>
      <c r="I5" s="218"/>
      <c r="J5" s="218"/>
      <c r="K5" s="218"/>
      <c r="L5" s="218"/>
      <c r="M5" s="218"/>
    </row>
    <row r="6" spans="1:13" ht="15.75">
      <c r="H6" s="217" t="s">
        <v>334</v>
      </c>
      <c r="I6" s="218"/>
      <c r="J6" s="218"/>
      <c r="K6" s="218"/>
      <c r="L6" s="218"/>
      <c r="M6" s="218"/>
    </row>
    <row r="8" spans="1:13" ht="15.75">
      <c r="A8" s="219" t="s">
        <v>138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</row>
    <row r="9" spans="1:13" ht="18.75" customHeight="1">
      <c r="A9" s="220" t="s">
        <v>317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</row>
    <row r="10" spans="1:13" ht="15.75">
      <c r="A10" s="219" t="s">
        <v>318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</row>
    <row r="11" spans="1:13" ht="15.75">
      <c r="C11" s="22"/>
      <c r="D11" s="22"/>
    </row>
    <row r="12" spans="1:13" ht="15.75">
      <c r="A12" s="212" t="s">
        <v>28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</row>
    <row r="13" spans="1:13" ht="21.75" customHeight="1">
      <c r="A13" s="213" t="s">
        <v>23</v>
      </c>
      <c r="B13" s="213"/>
      <c r="C13" s="213"/>
      <c r="D13" s="213"/>
      <c r="E13" s="213"/>
      <c r="F13" s="213"/>
      <c r="G13" s="213"/>
      <c r="H13" s="213"/>
      <c r="I13" s="213" t="s">
        <v>24</v>
      </c>
      <c r="J13" s="213"/>
      <c r="K13" s="213"/>
      <c r="L13" s="213"/>
      <c r="M13" s="213"/>
    </row>
    <row r="14" spans="1:13" ht="15.75">
      <c r="A14" s="214">
        <v>1</v>
      </c>
      <c r="B14" s="214"/>
      <c r="C14" s="214"/>
      <c r="D14" s="214"/>
      <c r="E14" s="214"/>
      <c r="F14" s="214"/>
      <c r="G14" s="214"/>
      <c r="H14" s="214"/>
      <c r="I14" s="214">
        <v>2</v>
      </c>
      <c r="J14" s="214"/>
      <c r="K14" s="214"/>
      <c r="L14" s="214"/>
      <c r="M14" s="214"/>
    </row>
    <row r="15" spans="1:13" ht="18" customHeight="1">
      <c r="A15" s="215" t="s">
        <v>26</v>
      </c>
      <c r="B15" s="215"/>
      <c r="C15" s="215"/>
      <c r="D15" s="215"/>
      <c r="E15" s="215"/>
      <c r="F15" s="215"/>
      <c r="G15" s="215"/>
      <c r="H15" s="215"/>
      <c r="I15" s="216">
        <v>1</v>
      </c>
      <c r="J15" s="216"/>
      <c r="K15" s="216"/>
      <c r="L15" s="216"/>
      <c r="M15" s="216"/>
    </row>
    <row r="16" spans="1:13" ht="15.75" customHeight="1">
      <c r="A16" s="215" t="s">
        <v>25</v>
      </c>
      <c r="B16" s="215"/>
      <c r="C16" s="215"/>
      <c r="D16" s="215"/>
      <c r="E16" s="215"/>
      <c r="F16" s="215"/>
      <c r="G16" s="215"/>
      <c r="H16" s="215"/>
      <c r="I16" s="216">
        <v>1</v>
      </c>
      <c r="J16" s="216"/>
      <c r="K16" s="216"/>
      <c r="L16" s="216"/>
      <c r="M16" s="216"/>
    </row>
    <row r="17" spans="1:2" ht="15.75">
      <c r="A17" s="23"/>
      <c r="B17" s="20"/>
    </row>
    <row r="18" spans="1:2" ht="15.75">
      <c r="A18" s="1"/>
    </row>
  </sheetData>
  <mergeCells count="18">
    <mergeCell ref="H6:M6"/>
    <mergeCell ref="A10:M10"/>
    <mergeCell ref="A9:M9"/>
    <mergeCell ref="A8:M8"/>
    <mergeCell ref="H1:M1"/>
    <mergeCell ref="H2:M2"/>
    <mergeCell ref="H3:M3"/>
    <mergeCell ref="H4:M4"/>
    <mergeCell ref="H5:M5"/>
    <mergeCell ref="A12:M12"/>
    <mergeCell ref="A13:H13"/>
    <mergeCell ref="A14:H14"/>
    <mergeCell ref="A16:H16"/>
    <mergeCell ref="A15:H15"/>
    <mergeCell ref="I16:M16"/>
    <mergeCell ref="I15:M15"/>
    <mergeCell ref="I14:M14"/>
    <mergeCell ref="I13:M13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I26" sqref="I26"/>
    </sheetView>
  </sheetViews>
  <sheetFormatPr defaultRowHeight="15"/>
  <cols>
    <col min="2" max="2" width="16.7109375" customWidth="1"/>
    <col min="3" max="3" width="23.7109375" customWidth="1"/>
    <col min="4" max="4" width="26.5703125" customWidth="1"/>
    <col min="5" max="5" width="15.5703125" customWidth="1"/>
    <col min="6" max="6" width="13.42578125" customWidth="1"/>
    <col min="7" max="7" width="19.85546875" customWidth="1"/>
  </cols>
  <sheetData>
    <row r="1" spans="1:7" ht="15.75">
      <c r="A1" s="212" t="s">
        <v>385</v>
      </c>
      <c r="B1" s="212"/>
      <c r="C1" s="212"/>
      <c r="D1" s="212"/>
      <c r="E1" s="212"/>
      <c r="F1" s="212"/>
      <c r="G1" s="212"/>
    </row>
    <row r="2" spans="1:7" ht="15.75">
      <c r="A2" s="218" t="s">
        <v>296</v>
      </c>
      <c r="B2" s="218"/>
      <c r="C2" s="218"/>
      <c r="D2" s="218"/>
      <c r="E2" s="218"/>
      <c r="F2" s="218"/>
      <c r="G2" s="218"/>
    </row>
    <row r="3" spans="1:7" ht="15.75">
      <c r="A3" s="218" t="s">
        <v>29</v>
      </c>
      <c r="B3" s="218"/>
      <c r="C3" s="218"/>
      <c r="D3" s="218"/>
      <c r="E3" s="218"/>
      <c r="F3" s="218"/>
      <c r="G3" s="218"/>
    </row>
    <row r="4" spans="1:7" ht="15.75">
      <c r="A4" s="218" t="s">
        <v>21</v>
      </c>
      <c r="B4" s="218"/>
      <c r="C4" s="218"/>
      <c r="D4" s="218"/>
      <c r="E4" s="218"/>
      <c r="F4" s="218"/>
      <c r="G4" s="218"/>
    </row>
    <row r="5" spans="1:7" ht="15.75">
      <c r="A5" s="218" t="s">
        <v>22</v>
      </c>
      <c r="B5" s="218"/>
      <c r="C5" s="218"/>
      <c r="D5" s="218"/>
      <c r="E5" s="218"/>
      <c r="F5" s="218"/>
      <c r="G5" s="218"/>
    </row>
    <row r="6" spans="1:7" ht="15.75">
      <c r="A6" s="218" t="s">
        <v>335</v>
      </c>
      <c r="B6" s="218"/>
      <c r="C6" s="218"/>
      <c r="D6" s="218"/>
      <c r="E6" s="218"/>
      <c r="F6" s="218"/>
      <c r="G6" s="218"/>
    </row>
    <row r="7" spans="1:7">
      <c r="A7" s="227" t="s">
        <v>376</v>
      </c>
      <c r="B7" s="227"/>
      <c r="C7" s="227"/>
      <c r="D7" s="227"/>
      <c r="E7" s="227"/>
      <c r="F7" s="227"/>
      <c r="G7" s="227"/>
    </row>
    <row r="8" spans="1:7" ht="36.75" customHeight="1">
      <c r="A8" s="220" t="s">
        <v>329</v>
      </c>
      <c r="B8" s="293"/>
      <c r="C8" s="293"/>
      <c r="D8" s="293"/>
      <c r="E8" s="293"/>
      <c r="F8" s="293"/>
      <c r="G8" s="293"/>
    </row>
    <row r="9" spans="1:7" ht="30.75" customHeight="1">
      <c r="A9" s="220" t="s">
        <v>330</v>
      </c>
      <c r="B9" s="220"/>
      <c r="C9" s="220"/>
      <c r="D9" s="220"/>
      <c r="E9" s="220"/>
      <c r="F9" s="220"/>
      <c r="G9" s="220"/>
    </row>
    <row r="11" spans="1:7" ht="35.25" customHeight="1">
      <c r="A11" s="294" t="s">
        <v>106</v>
      </c>
      <c r="B11" s="294" t="s">
        <v>98</v>
      </c>
      <c r="C11" s="294" t="s">
        <v>105</v>
      </c>
      <c r="D11" s="2" t="s">
        <v>104</v>
      </c>
      <c r="E11" s="294" t="s">
        <v>103</v>
      </c>
      <c r="F11" s="294" t="s">
        <v>102</v>
      </c>
      <c r="G11" s="294" t="s">
        <v>101</v>
      </c>
    </row>
    <row r="12" spans="1:7" ht="31.5">
      <c r="A12" s="294"/>
      <c r="B12" s="294"/>
      <c r="C12" s="294"/>
      <c r="D12" s="2" t="s">
        <v>99</v>
      </c>
      <c r="E12" s="294"/>
      <c r="F12" s="294"/>
      <c r="G12" s="294"/>
    </row>
    <row r="13" spans="1:7" ht="15.7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</row>
    <row r="14" spans="1:7" ht="15.75">
      <c r="A14" s="3">
        <v>1</v>
      </c>
      <c r="B14" s="3" t="s">
        <v>100</v>
      </c>
      <c r="C14" s="3" t="s">
        <v>100</v>
      </c>
      <c r="D14" s="3">
        <v>0</v>
      </c>
      <c r="E14" s="3">
        <v>0</v>
      </c>
      <c r="F14" s="3">
        <v>0</v>
      </c>
      <c r="G14" s="3" t="s">
        <v>100</v>
      </c>
    </row>
  </sheetData>
  <mergeCells count="15">
    <mergeCell ref="A6:G6"/>
    <mergeCell ref="A7:G7"/>
    <mergeCell ref="A1:G1"/>
    <mergeCell ref="A5:G5"/>
    <mergeCell ref="A4:G4"/>
    <mergeCell ref="A3:G3"/>
    <mergeCell ref="A2:G2"/>
    <mergeCell ref="A8:G8"/>
    <mergeCell ref="A9:G9"/>
    <mergeCell ref="G11:G12"/>
    <mergeCell ref="A11:A12"/>
    <mergeCell ref="C11:C12"/>
    <mergeCell ref="E11:E12"/>
    <mergeCell ref="B11:B12"/>
    <mergeCell ref="F11:F1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7"/>
  <sheetViews>
    <sheetView topLeftCell="A60" workbookViewId="0">
      <selection activeCell="B70" sqref="B70"/>
    </sheetView>
  </sheetViews>
  <sheetFormatPr defaultRowHeight="15"/>
  <cols>
    <col min="1" max="1" width="31.140625" customWidth="1"/>
    <col min="2" max="2" width="48.85546875" customWidth="1"/>
    <col min="3" max="3" width="17.5703125" customWidth="1"/>
    <col min="4" max="4" width="19.5703125" customWidth="1"/>
    <col min="5" max="5" width="18.5703125" customWidth="1"/>
    <col min="6" max="10" width="14.7109375" bestFit="1" customWidth="1"/>
  </cols>
  <sheetData>
    <row r="1" spans="1:9" ht="15.75">
      <c r="A1" s="212" t="s">
        <v>400</v>
      </c>
      <c r="B1" s="212"/>
      <c r="C1" s="212"/>
      <c r="D1" s="212"/>
      <c r="E1" s="212"/>
    </row>
    <row r="2" spans="1:9" ht="15.75">
      <c r="A2" s="218" t="s">
        <v>295</v>
      </c>
      <c r="B2" s="218"/>
      <c r="C2" s="218"/>
      <c r="D2" s="218"/>
      <c r="E2" s="218"/>
    </row>
    <row r="3" spans="1:9" ht="15.75">
      <c r="A3" s="218" t="s">
        <v>29</v>
      </c>
      <c r="B3" s="218"/>
      <c r="C3" s="218"/>
      <c r="D3" s="218"/>
      <c r="E3" s="218"/>
    </row>
    <row r="4" spans="1:9" ht="15.75">
      <c r="A4" s="218" t="s">
        <v>21</v>
      </c>
      <c r="B4" s="218"/>
      <c r="C4" s="218"/>
      <c r="D4" s="218"/>
      <c r="E4" s="218"/>
    </row>
    <row r="5" spans="1:9" ht="15.75">
      <c r="A5" s="218" t="s">
        <v>22</v>
      </c>
      <c r="B5" s="218"/>
      <c r="C5" s="218"/>
      <c r="D5" s="218"/>
      <c r="E5" s="218"/>
    </row>
    <row r="6" spans="1:9" ht="15.75">
      <c r="A6" s="217" t="s">
        <v>401</v>
      </c>
      <c r="B6" s="218"/>
      <c r="C6" s="218"/>
      <c r="D6" s="218"/>
      <c r="E6" s="218"/>
    </row>
    <row r="7" spans="1:9" ht="15.75" customHeight="1">
      <c r="A7" s="227" t="s">
        <v>402</v>
      </c>
      <c r="B7" s="227"/>
      <c r="C7" s="227"/>
      <c r="D7" s="227"/>
      <c r="E7" s="227"/>
    </row>
    <row r="8" spans="1:9" ht="30" customHeight="1">
      <c r="A8" s="220" t="s">
        <v>319</v>
      </c>
      <c r="B8" s="220"/>
      <c r="C8" s="220"/>
      <c r="D8" s="220"/>
      <c r="E8" s="220"/>
    </row>
    <row r="9" spans="1:9" ht="30.75" customHeight="1">
      <c r="A9" s="226"/>
      <c r="B9" s="226"/>
      <c r="C9" s="226"/>
      <c r="D9" s="226"/>
      <c r="E9" s="226"/>
    </row>
    <row r="10" spans="1:9" ht="15.75">
      <c r="A10" s="224" t="s">
        <v>0</v>
      </c>
      <c r="B10" s="224" t="s">
        <v>1</v>
      </c>
      <c r="C10" s="221" t="s">
        <v>34</v>
      </c>
      <c r="D10" s="222"/>
      <c r="E10" s="223"/>
    </row>
    <row r="11" spans="1:9" ht="15.75">
      <c r="A11" s="225"/>
      <c r="B11" s="225"/>
      <c r="C11" s="147" t="s">
        <v>286</v>
      </c>
      <c r="D11" s="147" t="s">
        <v>287</v>
      </c>
      <c r="E11" s="147" t="s">
        <v>320</v>
      </c>
    </row>
    <row r="12" spans="1:9" ht="16.5" customHeight="1">
      <c r="A12" s="110" t="s">
        <v>2</v>
      </c>
      <c r="B12" s="6" t="s">
        <v>3</v>
      </c>
      <c r="C12" s="112">
        <f>C13+C21+C29+C32</f>
        <v>2935154.32</v>
      </c>
      <c r="D12" s="112">
        <f>D13+D21+D29+D32</f>
        <v>3005154.5799999996</v>
      </c>
      <c r="E12" s="112">
        <f>E13+E21+E29+E32</f>
        <v>3421783.73</v>
      </c>
      <c r="G12" s="11"/>
      <c r="H12" s="11"/>
      <c r="I12" s="11"/>
    </row>
    <row r="13" spans="1:9" s="13" customFormat="1" ht="16.5" customHeight="1">
      <c r="A13" s="110" t="s">
        <v>140</v>
      </c>
      <c r="B13" s="6" t="s">
        <v>141</v>
      </c>
      <c r="C13" s="112">
        <f>C14+C20</f>
        <v>1624300</v>
      </c>
      <c r="D13" s="112">
        <f t="shared" ref="D13:E13" si="0">D14+D20</f>
        <v>1654300</v>
      </c>
      <c r="E13" s="112">
        <f t="shared" si="0"/>
        <v>1904300</v>
      </c>
      <c r="I13" s="11"/>
    </row>
    <row r="14" spans="1:9" ht="15.75">
      <c r="A14" s="113" t="s">
        <v>4</v>
      </c>
      <c r="B14" s="108" t="s">
        <v>5</v>
      </c>
      <c r="C14" s="114">
        <f>C15+C17+C16</f>
        <v>1620300</v>
      </c>
      <c r="D14" s="114">
        <f t="shared" ref="D14:E14" si="1">D15+D17+D16</f>
        <v>1650300</v>
      </c>
      <c r="E14" s="114">
        <f t="shared" si="1"/>
        <v>1900300</v>
      </c>
      <c r="F14" s="11"/>
      <c r="G14" s="11"/>
    </row>
    <row r="15" spans="1:9" ht="93.75" customHeight="1">
      <c r="A15" s="111" t="s">
        <v>6</v>
      </c>
      <c r="B15" s="7" t="s">
        <v>248</v>
      </c>
      <c r="C15" s="121">
        <v>1610000</v>
      </c>
      <c r="D15" s="121">
        <v>1630000</v>
      </c>
      <c r="E15" s="121">
        <v>1870000</v>
      </c>
      <c r="G15" s="11"/>
      <c r="H15" s="11"/>
    </row>
    <row r="16" spans="1:9" s="49" customFormat="1" ht="150.75" customHeight="1">
      <c r="A16" s="135" t="s">
        <v>311</v>
      </c>
      <c r="B16" s="7" t="s">
        <v>312</v>
      </c>
      <c r="C16" s="115">
        <v>300</v>
      </c>
      <c r="D16" s="115">
        <v>300</v>
      </c>
      <c r="E16" s="115">
        <v>300</v>
      </c>
      <c r="G16" s="11"/>
      <c r="H16" s="11"/>
    </row>
    <row r="17" spans="1:10" s="49" customFormat="1" ht="62.25" customHeight="1">
      <c r="A17" s="111" t="s">
        <v>224</v>
      </c>
      <c r="B17" s="7" t="s">
        <v>249</v>
      </c>
      <c r="C17" s="115">
        <v>10000</v>
      </c>
      <c r="D17" s="115">
        <v>20000</v>
      </c>
      <c r="E17" s="115">
        <v>30000</v>
      </c>
      <c r="H17" s="11"/>
      <c r="I17" s="11"/>
      <c r="J17" s="11"/>
    </row>
    <row r="18" spans="1:10" s="49" customFormat="1" ht="21.75" customHeight="1">
      <c r="A18" s="110" t="s">
        <v>293</v>
      </c>
      <c r="B18" s="6" t="s">
        <v>292</v>
      </c>
      <c r="C18" s="112">
        <f>C19</f>
        <v>4000</v>
      </c>
      <c r="D18" s="112">
        <f t="shared" ref="D18:E18" si="2">D19</f>
        <v>4000</v>
      </c>
      <c r="E18" s="112">
        <f t="shared" si="2"/>
        <v>4000</v>
      </c>
    </row>
    <row r="19" spans="1:10" s="49" customFormat="1" ht="20.25" customHeight="1">
      <c r="A19" s="113" t="s">
        <v>294</v>
      </c>
      <c r="B19" s="108" t="s">
        <v>27</v>
      </c>
      <c r="C19" s="114">
        <f>C20</f>
        <v>4000</v>
      </c>
      <c r="D19" s="114">
        <f t="shared" ref="D19:E19" si="3">D20</f>
        <v>4000</v>
      </c>
      <c r="E19" s="114">
        <f t="shared" si="3"/>
        <v>4000</v>
      </c>
    </row>
    <row r="20" spans="1:10" s="49" customFormat="1" ht="19.5" customHeight="1">
      <c r="A20" s="111" t="s">
        <v>139</v>
      </c>
      <c r="B20" s="7" t="s">
        <v>27</v>
      </c>
      <c r="C20" s="115">
        <v>4000</v>
      </c>
      <c r="D20" s="115">
        <v>4000</v>
      </c>
      <c r="E20" s="115">
        <v>4000</v>
      </c>
    </row>
    <row r="21" spans="1:10" ht="15.75">
      <c r="A21" s="110" t="s">
        <v>142</v>
      </c>
      <c r="B21" s="6" t="s">
        <v>7</v>
      </c>
      <c r="C21" s="112">
        <f>C22+C24</f>
        <v>1190000</v>
      </c>
      <c r="D21" s="112">
        <f t="shared" ref="D21:E21" si="4">D22+D24</f>
        <v>1230000.26</v>
      </c>
      <c r="E21" s="112">
        <f t="shared" si="4"/>
        <v>1396629.41</v>
      </c>
    </row>
    <row r="22" spans="1:10" ht="15.75">
      <c r="A22" s="110" t="s">
        <v>143</v>
      </c>
      <c r="B22" s="6" t="s">
        <v>8</v>
      </c>
      <c r="C22" s="112">
        <f>C23</f>
        <v>180000</v>
      </c>
      <c r="D22" s="112">
        <f>D23</f>
        <v>210000.26</v>
      </c>
      <c r="E22" s="112">
        <f>E23</f>
        <v>296629.40999999997</v>
      </c>
      <c r="H22" s="11"/>
    </row>
    <row r="23" spans="1:10" ht="64.5" customHeight="1">
      <c r="A23" s="7" t="s">
        <v>9</v>
      </c>
      <c r="B23" s="7" t="s">
        <v>250</v>
      </c>
      <c r="C23" s="115">
        <v>180000</v>
      </c>
      <c r="D23" s="115">
        <v>210000.26</v>
      </c>
      <c r="E23" s="115">
        <v>296629.40999999997</v>
      </c>
      <c r="G23" s="11"/>
      <c r="H23" s="11"/>
      <c r="I23" s="11"/>
    </row>
    <row r="24" spans="1:10" ht="15.75">
      <c r="A24" s="110" t="s">
        <v>144</v>
      </c>
      <c r="B24" s="6" t="s">
        <v>10</v>
      </c>
      <c r="C24" s="112">
        <f>C25+C27</f>
        <v>1010000</v>
      </c>
      <c r="D24" s="112">
        <f t="shared" ref="D24:E24" si="5">D25+D27</f>
        <v>1020000</v>
      </c>
      <c r="E24" s="112">
        <f t="shared" si="5"/>
        <v>1100000</v>
      </c>
      <c r="I24" s="11"/>
    </row>
    <row r="25" spans="1:10" s="13" customFormat="1" ht="15.75">
      <c r="A25" s="113" t="s">
        <v>148</v>
      </c>
      <c r="B25" s="108" t="s">
        <v>146</v>
      </c>
      <c r="C25" s="114">
        <f>C26</f>
        <v>300000</v>
      </c>
      <c r="D25" s="114">
        <f>D26</f>
        <v>300000</v>
      </c>
      <c r="E25" s="114">
        <f>E26</f>
        <v>300000</v>
      </c>
    </row>
    <row r="26" spans="1:10" ht="53.25" customHeight="1">
      <c r="A26" s="111" t="s">
        <v>11</v>
      </c>
      <c r="B26" s="7" t="s">
        <v>251</v>
      </c>
      <c r="C26" s="115">
        <v>300000</v>
      </c>
      <c r="D26" s="115">
        <v>300000</v>
      </c>
      <c r="E26" s="115">
        <v>300000</v>
      </c>
    </row>
    <row r="27" spans="1:10" s="13" customFormat="1" ht="15.75">
      <c r="A27" s="113" t="s">
        <v>147</v>
      </c>
      <c r="B27" s="108" t="s">
        <v>149</v>
      </c>
      <c r="C27" s="114">
        <f>C28</f>
        <v>710000</v>
      </c>
      <c r="D27" s="114">
        <f>D28</f>
        <v>720000</v>
      </c>
      <c r="E27" s="114">
        <f>E28</f>
        <v>800000</v>
      </c>
    </row>
    <row r="28" spans="1:10" ht="51.75" customHeight="1">
      <c r="A28" s="146" t="s">
        <v>12</v>
      </c>
      <c r="B28" s="120" t="s">
        <v>252</v>
      </c>
      <c r="C28" s="121">
        <v>710000</v>
      </c>
      <c r="D28" s="121">
        <v>720000</v>
      </c>
      <c r="E28" s="121">
        <v>800000</v>
      </c>
    </row>
    <row r="29" spans="1:10" ht="22.5" customHeight="1">
      <c r="A29" s="110" t="s">
        <v>13</v>
      </c>
      <c r="B29" s="6" t="s">
        <v>14</v>
      </c>
      <c r="C29" s="112">
        <f>C30</f>
        <v>2000</v>
      </c>
      <c r="D29" s="112">
        <f t="shared" ref="D29:E29" si="6">D30</f>
        <v>2000</v>
      </c>
      <c r="E29" s="112">
        <f t="shared" si="6"/>
        <v>2000</v>
      </c>
    </row>
    <row r="30" spans="1:10" s="13" customFormat="1" ht="65.25" customHeight="1">
      <c r="A30" s="113" t="s">
        <v>145</v>
      </c>
      <c r="B30" s="108" t="s">
        <v>258</v>
      </c>
      <c r="C30" s="114">
        <f>C31</f>
        <v>2000</v>
      </c>
      <c r="D30" s="114">
        <f t="shared" ref="D30:E30" si="7">D31</f>
        <v>2000</v>
      </c>
      <c r="E30" s="114">
        <f t="shared" si="7"/>
        <v>2000</v>
      </c>
    </row>
    <row r="31" spans="1:10" ht="114.75" customHeight="1">
      <c r="A31" s="111" t="s">
        <v>297</v>
      </c>
      <c r="B31" s="7" t="s">
        <v>268</v>
      </c>
      <c r="C31" s="115">
        <v>2000</v>
      </c>
      <c r="D31" s="115">
        <v>2000</v>
      </c>
      <c r="E31" s="115">
        <v>2000</v>
      </c>
    </row>
    <row r="32" spans="1:10" ht="63.75" customHeight="1">
      <c r="A32" s="110" t="s">
        <v>15</v>
      </c>
      <c r="B32" s="6" t="s">
        <v>259</v>
      </c>
      <c r="C32" s="112">
        <f>C33</f>
        <v>118854.31999999999</v>
      </c>
      <c r="D32" s="112">
        <f t="shared" ref="D32:E32" si="8">D33</f>
        <v>118854.31999999999</v>
      </c>
      <c r="E32" s="112">
        <f t="shared" si="8"/>
        <v>118854.31999999999</v>
      </c>
      <c r="G32" s="11"/>
    </row>
    <row r="33" spans="1:9" s="13" customFormat="1" ht="146.25" customHeight="1">
      <c r="A33" s="110" t="s">
        <v>151</v>
      </c>
      <c r="B33" s="6" t="s">
        <v>260</v>
      </c>
      <c r="C33" s="112">
        <f>C34+C36</f>
        <v>118854.31999999999</v>
      </c>
      <c r="D33" s="112">
        <f t="shared" ref="D33:E33" si="9">D34+D36</f>
        <v>118854.31999999999</v>
      </c>
      <c r="E33" s="112">
        <f t="shared" si="9"/>
        <v>118854.31999999999</v>
      </c>
    </row>
    <row r="34" spans="1:9" s="49" customFormat="1" ht="126.75" customHeight="1">
      <c r="A34" s="113" t="s">
        <v>321</v>
      </c>
      <c r="B34" s="108" t="s">
        <v>322</v>
      </c>
      <c r="C34" s="114">
        <f>C35</f>
        <v>1923.92</v>
      </c>
      <c r="D34" s="114">
        <f t="shared" ref="D34:E34" si="10">D35</f>
        <v>1923.92</v>
      </c>
      <c r="E34" s="114">
        <f t="shared" si="10"/>
        <v>1923.92</v>
      </c>
    </row>
    <row r="35" spans="1:9" s="49" customFormat="1" ht="126.75" customHeight="1">
      <c r="A35" s="151" t="s">
        <v>315</v>
      </c>
      <c r="B35" s="7" t="s">
        <v>316</v>
      </c>
      <c r="C35" s="115">
        <v>1923.92</v>
      </c>
      <c r="D35" s="115">
        <v>1923.92</v>
      </c>
      <c r="E35" s="115">
        <v>1923.92</v>
      </c>
    </row>
    <row r="36" spans="1:9" s="13" customFormat="1" ht="124.5" customHeight="1">
      <c r="A36" s="113" t="s">
        <v>150</v>
      </c>
      <c r="B36" s="108" t="s">
        <v>152</v>
      </c>
      <c r="C36" s="114">
        <f>C37</f>
        <v>116930.4</v>
      </c>
      <c r="D36" s="114">
        <f>D37</f>
        <v>116930.4</v>
      </c>
      <c r="E36" s="114">
        <f>E37</f>
        <v>116930.4</v>
      </c>
    </row>
    <row r="37" spans="1:9" ht="99" customHeight="1">
      <c r="A37" s="111" t="s">
        <v>16</v>
      </c>
      <c r="B37" s="7" t="s">
        <v>253</v>
      </c>
      <c r="C37" s="115">
        <v>116930.4</v>
      </c>
      <c r="D37" s="115">
        <v>116930.4</v>
      </c>
      <c r="E37" s="115">
        <v>116930.4</v>
      </c>
    </row>
    <row r="38" spans="1:9" s="49" customFormat="1" ht="99" hidden="1" customHeight="1">
      <c r="A38" s="199" t="s">
        <v>386</v>
      </c>
      <c r="B38" s="200" t="s">
        <v>387</v>
      </c>
      <c r="C38" s="201"/>
      <c r="D38" s="201"/>
      <c r="E38" s="201"/>
    </row>
    <row r="39" spans="1:9" s="49" customFormat="1" ht="112.5" hidden="1" customHeight="1">
      <c r="A39" s="199" t="s">
        <v>388</v>
      </c>
      <c r="B39" s="200" t="s">
        <v>389</v>
      </c>
      <c r="C39" s="201"/>
      <c r="D39" s="201"/>
      <c r="E39" s="201"/>
    </row>
    <row r="40" spans="1:9" s="49" customFormat="1" ht="135" hidden="1" customHeight="1">
      <c r="A40" s="202" t="s">
        <v>390</v>
      </c>
      <c r="B40" s="203" t="s">
        <v>391</v>
      </c>
      <c r="C40" s="204"/>
      <c r="D40" s="204"/>
      <c r="E40" s="204"/>
    </row>
    <row r="41" spans="1:9" s="49" customFormat="1" ht="129" hidden="1" customHeight="1">
      <c r="A41" s="205" t="s">
        <v>392</v>
      </c>
      <c r="B41" s="206" t="s">
        <v>393</v>
      </c>
      <c r="C41" s="207"/>
      <c r="D41" s="207"/>
      <c r="E41" s="207"/>
    </row>
    <row r="42" spans="1:9" s="49" customFormat="1" ht="129" hidden="1" customHeight="1">
      <c r="A42" s="205" t="s">
        <v>394</v>
      </c>
      <c r="B42" s="206" t="s">
        <v>393</v>
      </c>
      <c r="C42" s="207"/>
      <c r="D42" s="207"/>
      <c r="E42" s="207"/>
    </row>
    <row r="43" spans="1:9" ht="15.75">
      <c r="A43" s="110" t="s">
        <v>17</v>
      </c>
      <c r="B43" s="6" t="s">
        <v>18</v>
      </c>
      <c r="C43" s="112">
        <f>C44+C60</f>
        <v>10213885.34</v>
      </c>
      <c r="D43" s="112">
        <f>D44+D60</f>
        <v>6242635.4000000004</v>
      </c>
      <c r="E43" s="112">
        <f>E44+E60</f>
        <v>4935335.4000000004</v>
      </c>
      <c r="G43" s="11"/>
      <c r="H43" s="11"/>
      <c r="I43" s="11"/>
    </row>
    <row r="44" spans="1:9" ht="48" customHeight="1">
      <c r="A44" s="110" t="s">
        <v>19</v>
      </c>
      <c r="B44" s="6" t="s">
        <v>153</v>
      </c>
      <c r="C44" s="112">
        <f>C45+C52+C55</f>
        <v>5238177.1399999997</v>
      </c>
      <c r="D44" s="112">
        <f>D45+D52+D55</f>
        <v>4302300</v>
      </c>
      <c r="E44" s="112">
        <f>E45+E52+E55</f>
        <v>2995000</v>
      </c>
      <c r="G44" s="11"/>
      <c r="H44" s="11"/>
    </row>
    <row r="45" spans="1:9" s="13" customFormat="1" ht="32.25" customHeight="1">
      <c r="A45" s="110" t="s">
        <v>229</v>
      </c>
      <c r="B45" s="6" t="s">
        <v>261</v>
      </c>
      <c r="C45" s="112">
        <f>C48+C51</f>
        <v>4980536.1399999997</v>
      </c>
      <c r="D45" s="112">
        <f t="shared" ref="D45:E45" si="11">D48+D51</f>
        <v>4203700</v>
      </c>
      <c r="E45" s="112">
        <f t="shared" si="11"/>
        <v>2893100</v>
      </c>
    </row>
    <row r="46" spans="1:9" s="13" customFormat="1" ht="32.25" customHeight="1">
      <c r="A46" s="113" t="s">
        <v>230</v>
      </c>
      <c r="B46" s="108" t="s">
        <v>154</v>
      </c>
      <c r="C46" s="114">
        <f>C47</f>
        <v>4861500</v>
      </c>
      <c r="D46" s="114">
        <f t="shared" ref="D46:E46" si="12">D47</f>
        <v>4203700</v>
      </c>
      <c r="E46" s="114">
        <f t="shared" si="12"/>
        <v>2893100</v>
      </c>
    </row>
    <row r="47" spans="1:9" s="49" customFormat="1" ht="32.25" customHeight="1">
      <c r="A47" s="113" t="s">
        <v>336</v>
      </c>
      <c r="B47" s="108" t="s">
        <v>337</v>
      </c>
      <c r="C47" s="114">
        <f>C48</f>
        <v>4861500</v>
      </c>
      <c r="D47" s="114">
        <f t="shared" ref="D47:E47" si="13">D48</f>
        <v>4203700</v>
      </c>
      <c r="E47" s="114">
        <f t="shared" si="13"/>
        <v>2893100</v>
      </c>
    </row>
    <row r="48" spans="1:9" ht="37.5" customHeight="1">
      <c r="A48" s="116" t="s">
        <v>225</v>
      </c>
      <c r="B48" s="7" t="s">
        <v>254</v>
      </c>
      <c r="C48" s="121">
        <v>4861500</v>
      </c>
      <c r="D48" s="121">
        <v>4203700</v>
      </c>
      <c r="E48" s="121">
        <v>2893100</v>
      </c>
      <c r="F48" s="11"/>
      <c r="G48" s="11"/>
    </row>
    <row r="49" spans="1:8" s="20" customFormat="1" ht="39.75" customHeight="1">
      <c r="A49" s="117" t="s">
        <v>231</v>
      </c>
      <c r="B49" s="118" t="s">
        <v>262</v>
      </c>
      <c r="C49" s="119">
        <f>C50</f>
        <v>119036.14</v>
      </c>
      <c r="D49" s="119">
        <f t="shared" ref="D49:E49" si="14">D50</f>
        <v>0</v>
      </c>
      <c r="E49" s="119">
        <f t="shared" si="14"/>
        <v>0</v>
      </c>
      <c r="F49" s="11"/>
    </row>
    <row r="50" spans="1:8" s="49" customFormat="1" ht="45" customHeight="1">
      <c r="A50" s="117" t="s">
        <v>338</v>
      </c>
      <c r="B50" s="118" t="s">
        <v>117</v>
      </c>
      <c r="C50" s="119">
        <f>C51</f>
        <v>119036.14</v>
      </c>
      <c r="D50" s="119">
        <f t="shared" ref="D50:E50" si="15">D51</f>
        <v>0</v>
      </c>
      <c r="E50" s="119">
        <f t="shared" si="15"/>
        <v>0</v>
      </c>
      <c r="F50" s="11"/>
    </row>
    <row r="51" spans="1:8" s="20" customFormat="1" ht="48" customHeight="1">
      <c r="A51" s="87" t="s">
        <v>232</v>
      </c>
      <c r="B51" s="120" t="s">
        <v>263</v>
      </c>
      <c r="C51" s="121">
        <v>119036.14</v>
      </c>
      <c r="D51" s="121">
        <v>0</v>
      </c>
      <c r="E51" s="121">
        <v>0</v>
      </c>
      <c r="F51" s="11"/>
    </row>
    <row r="52" spans="1:8" s="13" customFormat="1" ht="47.25" customHeight="1">
      <c r="A52" s="122" t="s">
        <v>233</v>
      </c>
      <c r="B52" s="123" t="s">
        <v>264</v>
      </c>
      <c r="C52" s="124">
        <f>C53</f>
        <v>162141</v>
      </c>
      <c r="D52" s="124">
        <f t="shared" ref="D52:E52" si="16">D53</f>
        <v>0</v>
      </c>
      <c r="E52" s="124">
        <f t="shared" si="16"/>
        <v>0</v>
      </c>
    </row>
    <row r="53" spans="1:8" s="13" customFormat="1" ht="15.75">
      <c r="A53" s="117" t="s">
        <v>234</v>
      </c>
      <c r="B53" s="118" t="s">
        <v>155</v>
      </c>
      <c r="C53" s="119">
        <f>C54</f>
        <v>162141</v>
      </c>
      <c r="D53" s="119">
        <f t="shared" ref="D53:E53" si="17">D54</f>
        <v>0</v>
      </c>
      <c r="E53" s="119">
        <f t="shared" si="17"/>
        <v>0</v>
      </c>
    </row>
    <row r="54" spans="1:8" ht="24" customHeight="1">
      <c r="A54" s="87" t="s">
        <v>235</v>
      </c>
      <c r="B54" s="120" t="s">
        <v>118</v>
      </c>
      <c r="C54" s="121">
        <v>162141</v>
      </c>
      <c r="D54" s="121">
        <v>0</v>
      </c>
      <c r="E54" s="121">
        <v>0</v>
      </c>
    </row>
    <row r="55" spans="1:8" s="13" customFormat="1" ht="33" customHeight="1">
      <c r="A55" s="122" t="s">
        <v>236</v>
      </c>
      <c r="B55" s="123" t="s">
        <v>156</v>
      </c>
      <c r="C55" s="124">
        <f>C56+C58</f>
        <v>95500</v>
      </c>
      <c r="D55" s="124">
        <f t="shared" ref="D55:E55" si="18">D56+D58</f>
        <v>98600</v>
      </c>
      <c r="E55" s="124">
        <f t="shared" si="18"/>
        <v>101900</v>
      </c>
    </row>
    <row r="56" spans="1:8" s="13" customFormat="1" ht="48.75" customHeight="1">
      <c r="A56" s="117" t="s">
        <v>237</v>
      </c>
      <c r="B56" s="118" t="s">
        <v>265</v>
      </c>
      <c r="C56" s="119">
        <f>C57</f>
        <v>95500</v>
      </c>
      <c r="D56" s="119">
        <f t="shared" ref="D56:E56" si="19">D57</f>
        <v>98600</v>
      </c>
      <c r="E56" s="119">
        <f t="shared" si="19"/>
        <v>101900</v>
      </c>
    </row>
    <row r="57" spans="1:8" ht="64.5" customHeight="1">
      <c r="A57" s="87" t="s">
        <v>226</v>
      </c>
      <c r="B57" s="120" t="s">
        <v>255</v>
      </c>
      <c r="C57" s="121">
        <v>95500</v>
      </c>
      <c r="D57" s="121">
        <v>98600</v>
      </c>
      <c r="E57" s="121">
        <v>101900</v>
      </c>
    </row>
    <row r="58" spans="1:8" s="20" customFormat="1" ht="94.5" hidden="1">
      <c r="A58" s="117" t="s">
        <v>238</v>
      </c>
      <c r="B58" s="118" t="s">
        <v>266</v>
      </c>
      <c r="C58" s="119"/>
      <c r="D58" s="119">
        <f t="shared" ref="D58:E58" si="20">D59</f>
        <v>0</v>
      </c>
      <c r="E58" s="119">
        <f t="shared" si="20"/>
        <v>0</v>
      </c>
    </row>
    <row r="59" spans="1:8" s="20" customFormat="1" ht="94.5" hidden="1">
      <c r="A59" s="87" t="s">
        <v>227</v>
      </c>
      <c r="B59" s="120" t="s">
        <v>256</v>
      </c>
      <c r="C59" s="121"/>
      <c r="D59" s="121">
        <v>0</v>
      </c>
      <c r="E59" s="121">
        <v>0</v>
      </c>
      <c r="H59" s="11"/>
    </row>
    <row r="60" spans="1:8" s="46" customFormat="1" ht="15.75">
      <c r="A60" s="122" t="s">
        <v>239</v>
      </c>
      <c r="B60" s="123" t="s">
        <v>208</v>
      </c>
      <c r="C60" s="124">
        <f>C61</f>
        <v>4975708.2</v>
      </c>
      <c r="D60" s="124">
        <f t="shared" ref="D60:E61" si="21">D61</f>
        <v>1940335.4</v>
      </c>
      <c r="E60" s="124">
        <f t="shared" si="21"/>
        <v>1940335.4</v>
      </c>
      <c r="F60" s="11"/>
    </row>
    <row r="61" spans="1:8" s="44" customFormat="1" ht="80.25" customHeight="1">
      <c r="A61" s="117" t="s">
        <v>240</v>
      </c>
      <c r="B61" s="118" t="s">
        <v>267</v>
      </c>
      <c r="C61" s="119">
        <f>C62</f>
        <v>4975708.2</v>
      </c>
      <c r="D61" s="119">
        <f t="shared" si="21"/>
        <v>1940335.4</v>
      </c>
      <c r="E61" s="119">
        <f t="shared" si="21"/>
        <v>1940335.4</v>
      </c>
      <c r="G61" s="11"/>
    </row>
    <row r="62" spans="1:8" s="44" customFormat="1" ht="98.25" customHeight="1">
      <c r="A62" s="87" t="s">
        <v>228</v>
      </c>
      <c r="B62" s="87" t="s">
        <v>257</v>
      </c>
      <c r="C62" s="121">
        <v>4975708.2</v>
      </c>
      <c r="D62" s="121">
        <v>1940335.4</v>
      </c>
      <c r="E62" s="179">
        <v>1940335.4</v>
      </c>
      <c r="G62" s="11"/>
      <c r="H62" s="11"/>
    </row>
    <row r="63" spans="1:8" ht="15.75">
      <c r="A63" s="110" t="s">
        <v>20</v>
      </c>
      <c r="B63" s="7"/>
      <c r="C63" s="112">
        <f>C12+C43</f>
        <v>13149039.66</v>
      </c>
      <c r="D63" s="112">
        <f>D12+D43</f>
        <v>9247789.9800000004</v>
      </c>
      <c r="E63" s="112">
        <f>E12+E43</f>
        <v>8357119.1300000008</v>
      </c>
      <c r="H63" s="11"/>
    </row>
    <row r="64" spans="1:8">
      <c r="C64" s="9"/>
      <c r="G64" s="11"/>
    </row>
    <row r="65" spans="1:8">
      <c r="C65" s="9"/>
      <c r="D65" s="9"/>
      <c r="E65" s="9"/>
      <c r="H65" s="11"/>
    </row>
    <row r="77" spans="1:8">
      <c r="A77" s="9"/>
    </row>
  </sheetData>
  <mergeCells count="12">
    <mergeCell ref="C10:E10"/>
    <mergeCell ref="B10:B11"/>
    <mergeCell ref="A10:A11"/>
    <mergeCell ref="A6:E6"/>
    <mergeCell ref="A1:E1"/>
    <mergeCell ref="A3:E3"/>
    <mergeCell ref="A8:E8"/>
    <mergeCell ref="A5:E5"/>
    <mergeCell ref="A4:E4"/>
    <mergeCell ref="A2:E2"/>
    <mergeCell ref="A9:E9"/>
    <mergeCell ref="A7:E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40" fitToWidth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29" sqref="A29"/>
    </sheetView>
  </sheetViews>
  <sheetFormatPr defaultRowHeight="15"/>
  <cols>
    <col min="1" max="1" width="28.140625" customWidth="1"/>
    <col min="2" max="2" width="48.85546875" customWidth="1"/>
    <col min="3" max="4" width="17.42578125" customWidth="1"/>
    <col min="5" max="5" width="16.85546875" customWidth="1"/>
    <col min="7" max="7" width="11.140625" bestFit="1" customWidth="1"/>
  </cols>
  <sheetData>
    <row r="1" spans="1:6" ht="15.75">
      <c r="A1" s="212" t="s">
        <v>377</v>
      </c>
      <c r="B1" s="212"/>
      <c r="C1" s="212"/>
      <c r="D1" s="212"/>
      <c r="E1" s="212"/>
    </row>
    <row r="2" spans="1:6" ht="15.75">
      <c r="A2" s="218" t="s">
        <v>295</v>
      </c>
      <c r="B2" s="218"/>
      <c r="C2" s="218"/>
      <c r="D2" s="218"/>
      <c r="E2" s="218"/>
    </row>
    <row r="3" spans="1:6" ht="15.75">
      <c r="A3" s="218" t="s">
        <v>29</v>
      </c>
      <c r="B3" s="218"/>
      <c r="C3" s="218"/>
      <c r="D3" s="218"/>
      <c r="E3" s="218"/>
    </row>
    <row r="4" spans="1:6" ht="15.75">
      <c r="A4" s="218" t="s">
        <v>21</v>
      </c>
      <c r="B4" s="218"/>
      <c r="C4" s="218"/>
      <c r="D4" s="218"/>
      <c r="E4" s="218"/>
    </row>
    <row r="5" spans="1:6" ht="15.75">
      <c r="A5" s="218" t="s">
        <v>22</v>
      </c>
      <c r="B5" s="218"/>
      <c r="C5" s="218"/>
      <c r="D5" s="218"/>
      <c r="E5" s="218"/>
    </row>
    <row r="6" spans="1:6" ht="15.75">
      <c r="A6" s="218" t="s">
        <v>395</v>
      </c>
      <c r="B6" s="218"/>
      <c r="C6" s="218"/>
      <c r="D6" s="218"/>
      <c r="E6" s="218"/>
      <c r="F6" s="10"/>
    </row>
    <row r="7" spans="1:6" ht="15.75" customHeight="1">
      <c r="A7" s="227" t="s">
        <v>396</v>
      </c>
      <c r="B7" s="227"/>
      <c r="C7" s="227"/>
      <c r="D7" s="227"/>
      <c r="E7" s="227"/>
    </row>
    <row r="8" spans="1:6" ht="33" customHeight="1">
      <c r="A8" s="220" t="s">
        <v>323</v>
      </c>
      <c r="B8" s="220"/>
      <c r="C8" s="220"/>
      <c r="D8" s="220"/>
      <c r="E8" s="220"/>
    </row>
    <row r="9" spans="1:6">
      <c r="A9" s="231"/>
      <c r="B9" s="231"/>
      <c r="C9" s="231"/>
      <c r="D9" s="231"/>
      <c r="E9" s="231"/>
    </row>
    <row r="10" spans="1:6" ht="15.75">
      <c r="A10" s="224" t="s">
        <v>32</v>
      </c>
      <c r="B10" s="224" t="s">
        <v>33</v>
      </c>
      <c r="C10" s="228" t="s">
        <v>34</v>
      </c>
      <c r="D10" s="229"/>
      <c r="E10" s="230"/>
    </row>
    <row r="11" spans="1:6" ht="63" customHeight="1">
      <c r="A11" s="225"/>
      <c r="B11" s="225"/>
      <c r="C11" s="162" t="s">
        <v>286</v>
      </c>
      <c r="D11" s="162" t="s">
        <v>287</v>
      </c>
      <c r="E11" s="162" t="s">
        <v>320</v>
      </c>
    </row>
    <row r="12" spans="1:6" ht="31.5">
      <c r="A12" s="3" t="s">
        <v>35</v>
      </c>
      <c r="B12" s="8" t="s">
        <v>36</v>
      </c>
      <c r="C12" s="25">
        <f>C18+C14</f>
        <v>-121300.53999999911</v>
      </c>
      <c r="D12" s="25">
        <f>D18+D14</f>
        <v>228479.74000000022</v>
      </c>
      <c r="E12" s="25">
        <f>E18+E14</f>
        <v>414041.58999999985</v>
      </c>
    </row>
    <row r="13" spans="1:6" ht="31.5">
      <c r="A13" s="3" t="s">
        <v>37</v>
      </c>
      <c r="B13" s="8" t="s">
        <v>38</v>
      </c>
      <c r="C13" s="25">
        <f>C12</f>
        <v>-121300.53999999911</v>
      </c>
      <c r="D13" s="25">
        <f>D12</f>
        <v>228479.74000000022</v>
      </c>
      <c r="E13" s="25">
        <f>E12</f>
        <v>414041.58999999985</v>
      </c>
    </row>
    <row r="14" spans="1:6" ht="18" customHeight="1">
      <c r="A14" s="3" t="s">
        <v>39</v>
      </c>
      <c r="B14" s="8" t="s">
        <v>40</v>
      </c>
      <c r="C14" s="25">
        <f>-Приложение1!C63</f>
        <v>-13149039.66</v>
      </c>
      <c r="D14" s="25">
        <f>-Приложение1!D63</f>
        <v>-9247789.9800000004</v>
      </c>
      <c r="E14" s="25">
        <f>-Приложение1!E63</f>
        <v>-8357119.1300000008</v>
      </c>
    </row>
    <row r="15" spans="1:6" ht="18" customHeight="1">
      <c r="A15" s="3" t="s">
        <v>41</v>
      </c>
      <c r="B15" s="8" t="s">
        <v>42</v>
      </c>
      <c r="C15" s="25">
        <f>C14</f>
        <v>-13149039.66</v>
      </c>
      <c r="D15" s="25">
        <f>D14</f>
        <v>-9247789.9800000004</v>
      </c>
      <c r="E15" s="25">
        <f>E14</f>
        <v>-8357119.1300000008</v>
      </c>
    </row>
    <row r="16" spans="1:6" ht="31.5">
      <c r="A16" s="3" t="s">
        <v>43</v>
      </c>
      <c r="B16" s="8" t="s">
        <v>44</v>
      </c>
      <c r="C16" s="25">
        <f>C14</f>
        <v>-13149039.66</v>
      </c>
      <c r="D16" s="25">
        <f>D14</f>
        <v>-9247789.9800000004</v>
      </c>
      <c r="E16" s="25">
        <f>E14</f>
        <v>-8357119.1300000008</v>
      </c>
    </row>
    <row r="17" spans="1:7" ht="31.5">
      <c r="A17" s="3" t="s">
        <v>45</v>
      </c>
      <c r="B17" s="8" t="s">
        <v>46</v>
      </c>
      <c r="C17" s="25">
        <f>C14</f>
        <v>-13149039.66</v>
      </c>
      <c r="D17" s="25">
        <f>D14</f>
        <v>-9247789.9800000004</v>
      </c>
      <c r="E17" s="25">
        <f>E14</f>
        <v>-8357119.1300000008</v>
      </c>
    </row>
    <row r="18" spans="1:7" ht="18" customHeight="1">
      <c r="A18" s="3" t="s">
        <v>47</v>
      </c>
      <c r="B18" s="8" t="s">
        <v>48</v>
      </c>
      <c r="C18" s="25">
        <f>'Приложение 3'!D106</f>
        <v>13027739.120000001</v>
      </c>
      <c r="D18" s="25">
        <f>'Приложение 3'!E106</f>
        <v>9476269.7200000007</v>
      </c>
      <c r="E18" s="25">
        <f>'Приложение 3'!F106</f>
        <v>8771160.7200000007</v>
      </c>
    </row>
    <row r="19" spans="1:7" ht="18" customHeight="1">
      <c r="A19" s="3" t="s">
        <v>49</v>
      </c>
      <c r="B19" s="8" t="s">
        <v>50</v>
      </c>
      <c r="C19" s="25">
        <f>C18</f>
        <v>13027739.120000001</v>
      </c>
      <c r="D19" s="25">
        <f>D18</f>
        <v>9476269.7200000007</v>
      </c>
      <c r="E19" s="25">
        <f>E18</f>
        <v>8771160.7200000007</v>
      </c>
    </row>
    <row r="20" spans="1:7" ht="31.5">
      <c r="A20" s="3" t="s">
        <v>51</v>
      </c>
      <c r="B20" s="8" t="s">
        <v>52</v>
      </c>
      <c r="C20" s="25">
        <f>C18</f>
        <v>13027739.120000001</v>
      </c>
      <c r="D20" s="25">
        <f>D18</f>
        <v>9476269.7200000007</v>
      </c>
      <c r="E20" s="25">
        <f>E18</f>
        <v>8771160.7200000007</v>
      </c>
    </row>
    <row r="21" spans="1:7" ht="31.5">
      <c r="A21" s="3" t="s">
        <v>53</v>
      </c>
      <c r="B21" s="8" t="s">
        <v>54</v>
      </c>
      <c r="C21" s="25">
        <f>C18</f>
        <v>13027739.120000001</v>
      </c>
      <c r="D21" s="25">
        <f>D18</f>
        <v>9476269.7200000007</v>
      </c>
      <c r="E21" s="25">
        <f>E18</f>
        <v>8771160.7200000007</v>
      </c>
      <c r="G21" s="11"/>
    </row>
  </sheetData>
  <mergeCells count="12">
    <mergeCell ref="A1:E1"/>
    <mergeCell ref="A2:E2"/>
    <mergeCell ref="A3:E3"/>
    <mergeCell ref="A4:E4"/>
    <mergeCell ref="A6:E6"/>
    <mergeCell ref="A10:A11"/>
    <mergeCell ref="B10:B11"/>
    <mergeCell ref="C10:E10"/>
    <mergeCell ref="A8:E8"/>
    <mergeCell ref="A5:E5"/>
    <mergeCell ref="A9:E9"/>
    <mergeCell ref="A7:E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0"/>
  <sheetViews>
    <sheetView workbookViewId="0">
      <selection activeCell="D86" sqref="D86:D87"/>
    </sheetView>
  </sheetViews>
  <sheetFormatPr defaultRowHeight="15"/>
  <cols>
    <col min="1" max="1" width="55" style="18" customWidth="1"/>
    <col min="2" max="2" width="14.7109375" style="41" customWidth="1"/>
    <col min="3" max="3" width="13.28515625" style="18" customWidth="1"/>
    <col min="4" max="6" width="18" style="18" customWidth="1"/>
    <col min="7" max="8" width="15.7109375" bestFit="1" customWidth="1"/>
    <col min="10" max="10" width="14.7109375" bestFit="1" customWidth="1"/>
  </cols>
  <sheetData>
    <row r="1" spans="1:8" ht="15.75">
      <c r="A1" s="249" t="s">
        <v>379</v>
      </c>
      <c r="B1" s="249"/>
      <c r="C1" s="249"/>
      <c r="D1" s="249"/>
      <c r="E1" s="249"/>
      <c r="F1" s="249"/>
    </row>
    <row r="2" spans="1:8" ht="15.75">
      <c r="A2" s="249" t="s">
        <v>296</v>
      </c>
      <c r="B2" s="249"/>
      <c r="C2" s="249"/>
      <c r="D2" s="249"/>
      <c r="E2" s="249"/>
      <c r="F2" s="249"/>
    </row>
    <row r="3" spans="1:8" ht="15.75">
      <c r="A3" s="249" t="s">
        <v>29</v>
      </c>
      <c r="B3" s="249"/>
      <c r="C3" s="249"/>
      <c r="D3" s="249"/>
      <c r="E3" s="249"/>
      <c r="F3" s="249"/>
    </row>
    <row r="4" spans="1:8" ht="15.75">
      <c r="A4" s="249" t="s">
        <v>21</v>
      </c>
      <c r="B4" s="249"/>
      <c r="C4" s="249"/>
      <c r="D4" s="249"/>
      <c r="E4" s="249"/>
      <c r="F4" s="249"/>
    </row>
    <row r="5" spans="1:8" ht="15.75">
      <c r="A5" s="249" t="s">
        <v>22</v>
      </c>
      <c r="B5" s="249"/>
      <c r="C5" s="249"/>
      <c r="D5" s="249"/>
      <c r="E5" s="249"/>
      <c r="F5" s="249"/>
    </row>
    <row r="6" spans="1:8" ht="15.75">
      <c r="A6" s="249" t="s">
        <v>395</v>
      </c>
      <c r="B6" s="249"/>
      <c r="C6" s="249"/>
      <c r="D6" s="249"/>
      <c r="E6" s="249"/>
      <c r="F6" s="249"/>
    </row>
    <row r="7" spans="1:8">
      <c r="A7" s="254" t="s">
        <v>397</v>
      </c>
      <c r="B7" s="254"/>
      <c r="C7" s="254"/>
      <c r="D7" s="254"/>
      <c r="E7" s="254"/>
      <c r="F7" s="254"/>
    </row>
    <row r="8" spans="1:8" ht="35.25" customHeight="1">
      <c r="A8" s="250" t="s">
        <v>324</v>
      </c>
      <c r="B8" s="250"/>
      <c r="C8" s="250"/>
      <c r="D8" s="250"/>
      <c r="E8" s="250"/>
      <c r="F8" s="250"/>
    </row>
    <row r="9" spans="1:8" ht="30.75" customHeight="1">
      <c r="A9" s="253"/>
      <c r="B9" s="253"/>
      <c r="C9" s="253"/>
      <c r="D9" s="253"/>
      <c r="E9" s="253"/>
      <c r="F9" s="253"/>
    </row>
    <row r="10" spans="1:8" ht="15" customHeight="1">
      <c r="A10" s="224" t="s">
        <v>30</v>
      </c>
      <c r="B10" s="251" t="s">
        <v>55</v>
      </c>
      <c r="C10" s="224" t="s">
        <v>56</v>
      </c>
      <c r="D10" s="221" t="s">
        <v>34</v>
      </c>
      <c r="E10" s="222"/>
      <c r="F10" s="223"/>
    </row>
    <row r="11" spans="1:8" ht="31.5" customHeight="1">
      <c r="A11" s="225"/>
      <c r="B11" s="252"/>
      <c r="C11" s="225"/>
      <c r="D11" s="148" t="s">
        <v>286</v>
      </c>
      <c r="E11" s="148" t="s">
        <v>287</v>
      </c>
      <c r="F11" s="148" t="s">
        <v>320</v>
      </c>
    </row>
    <row r="12" spans="1:8" s="13" customFormat="1" ht="33" customHeight="1">
      <c r="A12" s="62" t="s">
        <v>303</v>
      </c>
      <c r="B12" s="34" t="s">
        <v>223</v>
      </c>
      <c r="C12" s="62"/>
      <c r="D12" s="63">
        <f>D13+D38+D43+D51+D81</f>
        <v>9957478.120000001</v>
      </c>
      <c r="E12" s="63">
        <f>E13+E38+E43+E51</f>
        <v>8257908.7200000007</v>
      </c>
      <c r="F12" s="63">
        <f>F13+F38+F43+F51</f>
        <v>7549499.7200000007</v>
      </c>
      <c r="G12" s="11"/>
    </row>
    <row r="13" spans="1:8" s="13" customFormat="1" ht="16.5" customHeight="1">
      <c r="A13" s="62" t="s">
        <v>158</v>
      </c>
      <c r="B13" s="34" t="s">
        <v>160</v>
      </c>
      <c r="C13" s="62"/>
      <c r="D13" s="63">
        <f>D14+D24+D31+D35</f>
        <v>4280794.7</v>
      </c>
      <c r="E13" s="63">
        <f>E14+E24+E31+E35</f>
        <v>4477880.8</v>
      </c>
      <c r="F13" s="63">
        <f>F14+F24+F31+F35</f>
        <v>4288826</v>
      </c>
      <c r="G13" s="11"/>
    </row>
    <row r="14" spans="1:8" s="13" customFormat="1" ht="31.5">
      <c r="A14" s="62" t="s">
        <v>159</v>
      </c>
      <c r="B14" s="34" t="s">
        <v>161</v>
      </c>
      <c r="C14" s="35"/>
      <c r="D14" s="36">
        <f>D15+D18+D20+D22</f>
        <v>3602093.6</v>
      </c>
      <c r="E14" s="36">
        <f t="shared" ref="E14:F14" si="0">E15+E17+E18+E20+E22</f>
        <v>3918440.5</v>
      </c>
      <c r="F14" s="36">
        <f t="shared" si="0"/>
        <v>3919386.23</v>
      </c>
    </row>
    <row r="15" spans="1:8" ht="31.5">
      <c r="A15" s="50" t="s">
        <v>58</v>
      </c>
      <c r="B15" s="234" t="s">
        <v>123</v>
      </c>
      <c r="C15" s="233">
        <v>100</v>
      </c>
      <c r="D15" s="237">
        <f>'Приложение 4'!G14</f>
        <v>646368</v>
      </c>
      <c r="E15" s="232">
        <f>нет2!G15:G16</f>
        <v>646368</v>
      </c>
      <c r="F15" s="232">
        <f>нет2!H15:H16</f>
        <v>646368</v>
      </c>
    </row>
    <row r="16" spans="1:8" ht="63.75" customHeight="1">
      <c r="A16" s="64" t="s">
        <v>59</v>
      </c>
      <c r="B16" s="234"/>
      <c r="C16" s="233"/>
      <c r="D16" s="238"/>
      <c r="E16" s="232"/>
      <c r="F16" s="232"/>
      <c r="H16" s="11"/>
    </row>
    <row r="17" spans="1:8" s="49" customFormat="1" ht="48.75" hidden="1" customHeight="1">
      <c r="A17" s="75" t="s">
        <v>247</v>
      </c>
      <c r="B17" s="80" t="s">
        <v>123</v>
      </c>
      <c r="C17" s="81">
        <v>800</v>
      </c>
      <c r="D17" s="79"/>
      <c r="E17" s="79"/>
      <c r="F17" s="79"/>
      <c r="H17" s="11"/>
    </row>
    <row r="18" spans="1:8" ht="31.5">
      <c r="A18" s="50" t="s">
        <v>60</v>
      </c>
      <c r="B18" s="234" t="s">
        <v>124</v>
      </c>
      <c r="C18" s="233">
        <v>100</v>
      </c>
      <c r="D18" s="232">
        <f>SUM('Приложение 4'!G18)</f>
        <v>2263830.83</v>
      </c>
      <c r="E18" s="232">
        <f>нет2!G18:G19</f>
        <v>2890918.23</v>
      </c>
      <c r="F18" s="232">
        <f>нет2!H18:H19</f>
        <v>2890918.23</v>
      </c>
    </row>
    <row r="19" spans="1:8" ht="63.75" customHeight="1">
      <c r="A19" s="64" t="s">
        <v>59</v>
      </c>
      <c r="B19" s="234"/>
      <c r="C19" s="233"/>
      <c r="D19" s="232"/>
      <c r="E19" s="232"/>
      <c r="F19" s="232"/>
    </row>
    <row r="20" spans="1:8" ht="31.5">
      <c r="A20" s="50" t="s">
        <v>60</v>
      </c>
      <c r="B20" s="234" t="s">
        <v>124</v>
      </c>
      <c r="C20" s="233">
        <v>200</v>
      </c>
      <c r="D20" s="232">
        <f>SUM('Приложение 4'!G20)</f>
        <v>679794.77</v>
      </c>
      <c r="E20" s="232">
        <f>нет2!G20:G21</f>
        <v>369054.27</v>
      </c>
      <c r="F20" s="232">
        <f>нет2!H20:H21</f>
        <v>370000</v>
      </c>
    </row>
    <row r="21" spans="1:8" ht="37.5" customHeight="1">
      <c r="A21" s="64" t="s">
        <v>269</v>
      </c>
      <c r="B21" s="234"/>
      <c r="C21" s="233"/>
      <c r="D21" s="232"/>
      <c r="E21" s="232"/>
      <c r="F21" s="232"/>
      <c r="H21" s="11"/>
    </row>
    <row r="22" spans="1:8" ht="31.5">
      <c r="A22" s="50" t="s">
        <v>60</v>
      </c>
      <c r="B22" s="234" t="s">
        <v>124</v>
      </c>
      <c r="C22" s="233">
        <v>800</v>
      </c>
      <c r="D22" s="232">
        <f>SUM('Приложение 4'!G22:G23)</f>
        <v>12100</v>
      </c>
      <c r="E22" s="232">
        <f>нет2!G22:G23</f>
        <v>12100</v>
      </c>
      <c r="F22" s="232">
        <f>нет2!H22:H23</f>
        <v>12100</v>
      </c>
    </row>
    <row r="23" spans="1:8" ht="15.75">
      <c r="A23" s="64" t="s">
        <v>62</v>
      </c>
      <c r="B23" s="234"/>
      <c r="C23" s="233"/>
      <c r="D23" s="232"/>
      <c r="E23" s="232"/>
      <c r="F23" s="232"/>
      <c r="H23" s="11"/>
    </row>
    <row r="24" spans="1:8" s="13" customFormat="1" ht="31.5">
      <c r="A24" s="65" t="s">
        <v>157</v>
      </c>
      <c r="B24" s="34" t="s">
        <v>163</v>
      </c>
      <c r="C24" s="35"/>
      <c r="D24" s="66">
        <f>D25+D27+D29</f>
        <v>512889.49</v>
      </c>
      <c r="E24" s="66">
        <f t="shared" ref="E24" si="1">E25+E27+E29</f>
        <v>406522.5</v>
      </c>
      <c r="F24" s="36">
        <f>F25+F27+F29</f>
        <v>216521.97</v>
      </c>
    </row>
    <row r="25" spans="1:8" s="13" customFormat="1" ht="31.5">
      <c r="A25" s="50" t="s">
        <v>107</v>
      </c>
      <c r="B25" s="234" t="s">
        <v>130</v>
      </c>
      <c r="C25" s="233">
        <v>800</v>
      </c>
      <c r="D25" s="232">
        <f>SUM('Приложение 4'!G36)</f>
        <v>4044</v>
      </c>
      <c r="E25" s="232">
        <f>нет2!G32</f>
        <v>3522.5</v>
      </c>
      <c r="F25" s="232">
        <f>нет2!H32</f>
        <v>3521.97</v>
      </c>
    </row>
    <row r="26" spans="1:8" s="13" customFormat="1" ht="31.5">
      <c r="A26" s="64" t="s">
        <v>61</v>
      </c>
      <c r="B26" s="234"/>
      <c r="C26" s="233"/>
      <c r="D26" s="232"/>
      <c r="E26" s="232"/>
      <c r="F26" s="232"/>
    </row>
    <row r="27" spans="1:8" s="13" customFormat="1" ht="31.5">
      <c r="A27" s="50" t="s">
        <v>108</v>
      </c>
      <c r="B27" s="234" t="s">
        <v>131</v>
      </c>
      <c r="C27" s="233">
        <v>200</v>
      </c>
      <c r="D27" s="237">
        <f>SUM('Приложение 4'!G38)</f>
        <v>495845.49</v>
      </c>
      <c r="E27" s="232">
        <f>нет2!G34</f>
        <v>390000</v>
      </c>
      <c r="F27" s="232">
        <f>нет2!H34</f>
        <v>200000</v>
      </c>
    </row>
    <row r="28" spans="1:8" s="13" customFormat="1" ht="31.5">
      <c r="A28" s="64" t="s">
        <v>270</v>
      </c>
      <c r="B28" s="234"/>
      <c r="C28" s="233"/>
      <c r="D28" s="238"/>
      <c r="E28" s="232"/>
      <c r="F28" s="232"/>
    </row>
    <row r="29" spans="1:8" s="13" customFormat="1" ht="31.5">
      <c r="A29" s="50" t="s">
        <v>115</v>
      </c>
      <c r="B29" s="239" t="s">
        <v>132</v>
      </c>
      <c r="C29" s="241">
        <v>200</v>
      </c>
      <c r="D29" s="237">
        <f>SUM('Приложение 4'!G40)</f>
        <v>13000</v>
      </c>
      <c r="E29" s="237">
        <f>нет2!G36</f>
        <v>13000</v>
      </c>
      <c r="F29" s="237">
        <f>нет2!H36</f>
        <v>13000</v>
      </c>
    </row>
    <row r="30" spans="1:8" s="13" customFormat="1" ht="31.5">
      <c r="A30" s="64" t="s">
        <v>270</v>
      </c>
      <c r="B30" s="240"/>
      <c r="C30" s="242"/>
      <c r="D30" s="238"/>
      <c r="E30" s="238"/>
      <c r="F30" s="238"/>
    </row>
    <row r="31" spans="1:8" s="13" customFormat="1" ht="47.25">
      <c r="A31" s="67" t="s">
        <v>340</v>
      </c>
      <c r="B31" s="34" t="s">
        <v>162</v>
      </c>
      <c r="C31" s="35"/>
      <c r="D31" s="66">
        <f>D32</f>
        <v>12893.81</v>
      </c>
      <c r="E31" s="36">
        <f>SUM(E32)</f>
        <v>0</v>
      </c>
      <c r="F31" s="36">
        <f>SUM(F32)</f>
        <v>0</v>
      </c>
    </row>
    <row r="32" spans="1:8" ht="64.5" customHeight="1">
      <c r="A32" s="255" t="s">
        <v>339</v>
      </c>
      <c r="B32" s="239" t="s">
        <v>129</v>
      </c>
      <c r="C32" s="241">
        <v>500</v>
      </c>
      <c r="D32" s="237">
        <f>'Приложение 4'!G28</f>
        <v>12893.81</v>
      </c>
      <c r="E32" s="246"/>
      <c r="F32" s="237"/>
    </row>
    <row r="33" spans="1:7" ht="0.75" hidden="1" customHeight="1">
      <c r="A33" s="256"/>
      <c r="B33" s="243"/>
      <c r="C33" s="244"/>
      <c r="D33" s="245"/>
      <c r="E33" s="247"/>
      <c r="F33" s="245"/>
    </row>
    <row r="34" spans="1:7" s="49" customFormat="1" ht="21.75" customHeight="1">
      <c r="A34" s="257"/>
      <c r="B34" s="240"/>
      <c r="C34" s="242"/>
      <c r="D34" s="238"/>
      <c r="E34" s="248"/>
      <c r="F34" s="238"/>
    </row>
    <row r="35" spans="1:7" ht="47.25">
      <c r="A35" s="62" t="s">
        <v>171</v>
      </c>
      <c r="B35" s="68" t="s">
        <v>172</v>
      </c>
      <c r="C35" s="69"/>
      <c r="D35" s="70">
        <f>D36</f>
        <v>152917.79999999999</v>
      </c>
      <c r="E35" s="70">
        <f t="shared" ref="E35:F35" si="2">SUM(E36)</f>
        <v>152917.79999999999</v>
      </c>
      <c r="F35" s="70">
        <f t="shared" si="2"/>
        <v>152917.79999999999</v>
      </c>
    </row>
    <row r="36" spans="1:7" ht="31.5">
      <c r="A36" s="50" t="s">
        <v>71</v>
      </c>
      <c r="B36" s="234" t="s">
        <v>133</v>
      </c>
      <c r="C36" s="233">
        <v>300</v>
      </c>
      <c r="D36" s="232">
        <f>SUM('Приложение 4'!G80:G81)</f>
        <v>152917.79999999999</v>
      </c>
      <c r="E36" s="232">
        <f>нет2!G65</f>
        <v>152917.79999999999</v>
      </c>
      <c r="F36" s="232">
        <f>нет2!H65</f>
        <v>152917.79999999999</v>
      </c>
    </row>
    <row r="37" spans="1:7" ht="16.5" customHeight="1">
      <c r="A37" s="64" t="s">
        <v>72</v>
      </c>
      <c r="B37" s="234"/>
      <c r="C37" s="233"/>
      <c r="D37" s="232"/>
      <c r="E37" s="232"/>
      <c r="F37" s="232"/>
    </row>
    <row r="38" spans="1:7" s="12" customFormat="1" ht="18" customHeight="1">
      <c r="A38" s="62" t="s">
        <v>121</v>
      </c>
      <c r="B38" s="34" t="s">
        <v>174</v>
      </c>
      <c r="C38" s="62"/>
      <c r="D38" s="63">
        <f t="shared" ref="D38:F39" si="3">SUM(D39)</f>
        <v>150000</v>
      </c>
      <c r="E38" s="63">
        <f t="shared" si="3"/>
        <v>75000</v>
      </c>
      <c r="F38" s="63">
        <f t="shared" si="3"/>
        <v>70000</v>
      </c>
      <c r="G38" s="58"/>
    </row>
    <row r="39" spans="1:7" s="12" customFormat="1" ht="31.5">
      <c r="A39" s="62" t="s">
        <v>173</v>
      </c>
      <c r="B39" s="34" t="s">
        <v>175</v>
      </c>
      <c r="C39" s="62"/>
      <c r="D39" s="63">
        <f>D40</f>
        <v>150000</v>
      </c>
      <c r="E39" s="63">
        <f t="shared" si="3"/>
        <v>75000</v>
      </c>
      <c r="F39" s="63">
        <f t="shared" si="3"/>
        <v>70000</v>
      </c>
    </row>
    <row r="40" spans="1:7" ht="31.5" customHeight="1">
      <c r="A40" s="50" t="s">
        <v>67</v>
      </c>
      <c r="B40" s="234" t="s">
        <v>125</v>
      </c>
      <c r="C40" s="233">
        <v>200</v>
      </c>
      <c r="D40" s="232">
        <f>'Приложение 4'!G49</f>
        <v>150000</v>
      </c>
      <c r="E40" s="232">
        <f>нет2!G44</f>
        <v>75000</v>
      </c>
      <c r="F40" s="232">
        <f>нет2!H44</f>
        <v>70000</v>
      </c>
    </row>
    <row r="41" spans="1:7" ht="39.75" customHeight="1">
      <c r="A41" s="64" t="s">
        <v>270</v>
      </c>
      <c r="B41" s="234"/>
      <c r="C41" s="233"/>
      <c r="D41" s="232"/>
      <c r="E41" s="232"/>
      <c r="F41" s="232"/>
    </row>
    <row r="42" spans="1:7" s="49" customFormat="1" ht="66" hidden="1" customHeight="1">
      <c r="A42" s="64" t="s">
        <v>314</v>
      </c>
      <c r="B42" s="136" t="s">
        <v>125</v>
      </c>
      <c r="C42" s="138">
        <v>400</v>
      </c>
      <c r="D42" s="137">
        <f>'Приложение 4'!G51</f>
        <v>0</v>
      </c>
      <c r="E42" s="137"/>
      <c r="F42" s="137"/>
    </row>
    <row r="43" spans="1:7" s="16" customFormat="1" ht="15.75">
      <c r="A43" s="62" t="s">
        <v>176</v>
      </c>
      <c r="B43" s="34" t="s">
        <v>177</v>
      </c>
      <c r="C43" s="35"/>
      <c r="D43" s="71">
        <f>D44+D47</f>
        <v>436209</v>
      </c>
      <c r="E43" s="71">
        <f t="shared" ref="E43:F43" si="4">E44+E47</f>
        <v>384854.2</v>
      </c>
      <c r="F43" s="71">
        <f t="shared" si="4"/>
        <v>290000</v>
      </c>
      <c r="G43" s="78"/>
    </row>
    <row r="44" spans="1:7" s="15" customFormat="1" ht="31.5">
      <c r="A44" s="62" t="s">
        <v>178</v>
      </c>
      <c r="B44" s="34" t="s">
        <v>179</v>
      </c>
      <c r="C44" s="35"/>
      <c r="D44" s="71">
        <f>D45</f>
        <v>266209</v>
      </c>
      <c r="E44" s="71">
        <f t="shared" ref="E44:F44" si="5">E45</f>
        <v>267000</v>
      </c>
      <c r="F44" s="71">
        <f t="shared" si="5"/>
        <v>210000</v>
      </c>
    </row>
    <row r="45" spans="1:7" ht="33" customHeight="1">
      <c r="A45" s="50" t="s">
        <v>69</v>
      </c>
      <c r="B45" s="234" t="s">
        <v>126</v>
      </c>
      <c r="C45" s="233">
        <v>200</v>
      </c>
      <c r="D45" s="232">
        <f>'Приложение 4'!G71</f>
        <v>266209</v>
      </c>
      <c r="E45" s="232">
        <f>нет2!G57</f>
        <v>267000</v>
      </c>
      <c r="F45" s="232">
        <f>нет2!H57</f>
        <v>210000</v>
      </c>
    </row>
    <row r="46" spans="1:7" ht="31.5">
      <c r="A46" s="64" t="s">
        <v>270</v>
      </c>
      <c r="B46" s="234"/>
      <c r="C46" s="233"/>
      <c r="D46" s="232"/>
      <c r="E46" s="232"/>
      <c r="F46" s="232"/>
    </row>
    <row r="47" spans="1:7" s="15" customFormat="1" ht="32.25" customHeight="1">
      <c r="A47" s="62" t="s">
        <v>180</v>
      </c>
      <c r="B47" s="34" t="s">
        <v>181</v>
      </c>
      <c r="C47" s="35"/>
      <c r="D47" s="71">
        <f>SUM(D48+D50)</f>
        <v>170000</v>
      </c>
      <c r="E47" s="71">
        <f t="shared" ref="E47:F47" si="6">SUM(E48)</f>
        <v>117854.2</v>
      </c>
      <c r="F47" s="71">
        <f t="shared" si="6"/>
        <v>80000</v>
      </c>
    </row>
    <row r="48" spans="1:7" ht="31.5">
      <c r="A48" s="50" t="s">
        <v>112</v>
      </c>
      <c r="B48" s="234" t="s">
        <v>127</v>
      </c>
      <c r="C48" s="233">
        <v>200</v>
      </c>
      <c r="D48" s="232">
        <f>'Приложение 4'!G73</f>
        <v>170000</v>
      </c>
      <c r="E48" s="232">
        <f>нет2!G59</f>
        <v>117854.2</v>
      </c>
      <c r="F48" s="232">
        <f>нет2!H59</f>
        <v>80000</v>
      </c>
    </row>
    <row r="49" spans="1:6" ht="31.5">
      <c r="A49" s="64" t="s">
        <v>270</v>
      </c>
      <c r="B49" s="234"/>
      <c r="C49" s="233"/>
      <c r="D49" s="232"/>
      <c r="E49" s="232"/>
      <c r="F49" s="232"/>
    </row>
    <row r="50" spans="1:6" s="49" customFormat="1" ht="66.75" hidden="1" customHeight="1">
      <c r="A50" s="64" t="s">
        <v>306</v>
      </c>
      <c r="B50" s="130" t="s">
        <v>307</v>
      </c>
      <c r="C50" s="134">
        <v>200</v>
      </c>
      <c r="D50" s="129"/>
      <c r="E50" s="129"/>
      <c r="F50" s="129"/>
    </row>
    <row r="51" spans="1:6" s="14" customFormat="1" ht="31.5">
      <c r="A51" s="72" t="s">
        <v>122</v>
      </c>
      <c r="B51" s="73" t="s">
        <v>182</v>
      </c>
      <c r="C51" s="72"/>
      <c r="D51" s="74">
        <f>D52+D55++D66+D69</f>
        <v>4203102.42</v>
      </c>
      <c r="E51" s="74">
        <f t="shared" ref="E51:F51" si="7">E52+E55++E66+E69</f>
        <v>3320173.72</v>
      </c>
      <c r="F51" s="74">
        <f t="shared" si="7"/>
        <v>2900673.72</v>
      </c>
    </row>
    <row r="52" spans="1:6" s="13" customFormat="1" ht="31.5">
      <c r="A52" s="62" t="s">
        <v>183</v>
      </c>
      <c r="B52" s="34" t="s">
        <v>184</v>
      </c>
      <c r="C52" s="35"/>
      <c r="D52" s="36">
        <f>SUM(D53)</f>
        <v>3000</v>
      </c>
      <c r="E52" s="36">
        <f>SUM(E53)</f>
        <v>3000</v>
      </c>
      <c r="F52" s="36">
        <f>SUM(F53)</f>
        <v>3000</v>
      </c>
    </row>
    <row r="53" spans="1:6" ht="38.25" customHeight="1">
      <c r="A53" s="50" t="s">
        <v>113</v>
      </c>
      <c r="B53" s="234" t="s">
        <v>128</v>
      </c>
      <c r="C53" s="233">
        <v>200</v>
      </c>
      <c r="D53" s="232">
        <f>SUM('Приложение 4'!G85:G86)</f>
        <v>3000</v>
      </c>
      <c r="E53" s="232">
        <f>нет2!G70</f>
        <v>3000</v>
      </c>
      <c r="F53" s="232">
        <f>нет2!H70</f>
        <v>3000</v>
      </c>
    </row>
    <row r="54" spans="1:6" ht="31.5">
      <c r="A54" s="64" t="s">
        <v>270</v>
      </c>
      <c r="B54" s="234"/>
      <c r="C54" s="233"/>
      <c r="D54" s="232"/>
      <c r="E54" s="232"/>
      <c r="F54" s="232"/>
    </row>
    <row r="55" spans="1:6" s="13" customFormat="1" ht="32.25" customHeight="1">
      <c r="A55" s="62" t="s">
        <v>185</v>
      </c>
      <c r="B55" s="34" t="s">
        <v>186</v>
      </c>
      <c r="C55" s="35"/>
      <c r="D55" s="36">
        <f>D56+D58+D60+D62+D64</f>
        <v>3063527.22</v>
      </c>
      <c r="E55" s="36">
        <f>E56+E58+E60</f>
        <v>2483599.3200000003</v>
      </c>
      <c r="F55" s="36">
        <f>F56+F58+F60</f>
        <v>2064099.32</v>
      </c>
    </row>
    <row r="56" spans="1:6" ht="31.5">
      <c r="A56" s="50" t="s">
        <v>76</v>
      </c>
      <c r="B56" s="234" t="s">
        <v>134</v>
      </c>
      <c r="C56" s="233">
        <v>100</v>
      </c>
      <c r="D56" s="232">
        <f>SUM('Приложение 4'!G90:G91)</f>
        <v>1742058.11</v>
      </c>
      <c r="E56" s="232">
        <f>нет2!G75</f>
        <v>1634099.32</v>
      </c>
      <c r="F56" s="237">
        <f>нет2!H75</f>
        <v>1634099.32</v>
      </c>
    </row>
    <row r="57" spans="1:6" ht="62.25" customHeight="1">
      <c r="A57" s="64" t="s">
        <v>59</v>
      </c>
      <c r="B57" s="234"/>
      <c r="C57" s="233"/>
      <c r="D57" s="232"/>
      <c r="E57" s="232"/>
      <c r="F57" s="238"/>
    </row>
    <row r="58" spans="1:6" ht="31.5">
      <c r="A58" s="50" t="s">
        <v>76</v>
      </c>
      <c r="B58" s="234" t="s">
        <v>134</v>
      </c>
      <c r="C58" s="233">
        <v>200</v>
      </c>
      <c r="D58" s="232">
        <f>SUM('Приложение 4'!G92:G93)</f>
        <v>1105906.7</v>
      </c>
      <c r="E58" s="232">
        <f>нет2!G77</f>
        <v>800000</v>
      </c>
      <c r="F58" s="232">
        <f>нет2!H77</f>
        <v>400000</v>
      </c>
    </row>
    <row r="59" spans="1:6" ht="31.5">
      <c r="A59" s="64" t="s">
        <v>270</v>
      </c>
      <c r="B59" s="234"/>
      <c r="C59" s="233"/>
      <c r="D59" s="232"/>
      <c r="E59" s="232"/>
      <c r="F59" s="232"/>
    </row>
    <row r="60" spans="1:6" ht="31.5">
      <c r="A60" s="50" t="s">
        <v>76</v>
      </c>
      <c r="B60" s="234" t="s">
        <v>134</v>
      </c>
      <c r="C60" s="233">
        <v>800</v>
      </c>
      <c r="D60" s="232">
        <f>SUM('Приложение 4'!G94:G95)</f>
        <v>51800</v>
      </c>
      <c r="E60" s="232">
        <f>нет2!G79</f>
        <v>49500</v>
      </c>
      <c r="F60" s="232">
        <f>нет2!H79</f>
        <v>30000</v>
      </c>
    </row>
    <row r="61" spans="1:6" ht="15.75">
      <c r="A61" s="64" t="s">
        <v>62</v>
      </c>
      <c r="B61" s="234"/>
      <c r="C61" s="233"/>
      <c r="D61" s="232"/>
      <c r="E61" s="232"/>
      <c r="F61" s="232"/>
    </row>
    <row r="62" spans="1:6" ht="78.75">
      <c r="A62" s="50" t="s">
        <v>119</v>
      </c>
      <c r="B62" s="239" t="s">
        <v>135</v>
      </c>
      <c r="C62" s="241">
        <v>100</v>
      </c>
      <c r="D62" s="237">
        <f>SUM('Приложение 4'!G96:G97)</f>
        <v>162141</v>
      </c>
      <c r="E62" s="237"/>
      <c r="F62" s="237" t="s">
        <v>116</v>
      </c>
    </row>
    <row r="63" spans="1:6" ht="62.25" customHeight="1">
      <c r="A63" s="64" t="s">
        <v>59</v>
      </c>
      <c r="B63" s="240"/>
      <c r="C63" s="242"/>
      <c r="D63" s="238"/>
      <c r="E63" s="238"/>
      <c r="F63" s="238"/>
    </row>
    <row r="64" spans="1:6" ht="65.25" customHeight="1">
      <c r="A64" s="50" t="s">
        <v>120</v>
      </c>
      <c r="B64" s="239" t="s">
        <v>136</v>
      </c>
      <c r="C64" s="241">
        <v>100</v>
      </c>
      <c r="D64" s="237">
        <f>SUM('Приложение 4'!G99:G100)</f>
        <v>1621.41</v>
      </c>
      <c r="E64" s="237" t="s">
        <v>116</v>
      </c>
      <c r="F64" s="237" t="s">
        <v>116</v>
      </c>
    </row>
    <row r="65" spans="1:8" ht="62.25" customHeight="1">
      <c r="A65" s="64" t="s">
        <v>59</v>
      </c>
      <c r="B65" s="240"/>
      <c r="C65" s="242"/>
      <c r="D65" s="238"/>
      <c r="E65" s="238"/>
      <c r="F65" s="238"/>
    </row>
    <row r="66" spans="1:8" s="13" customFormat="1" ht="30" customHeight="1">
      <c r="A66" s="62" t="s">
        <v>187</v>
      </c>
      <c r="B66" s="34" t="s">
        <v>188</v>
      </c>
      <c r="C66" s="35"/>
      <c r="D66" s="36">
        <f>SUM(D67)</f>
        <v>3000</v>
      </c>
      <c r="E66" s="36">
        <f>SUM(E67)</f>
        <v>3000</v>
      </c>
      <c r="F66" s="36">
        <f>SUM(F67)</f>
        <v>3000</v>
      </c>
    </row>
    <row r="67" spans="1:8" ht="32.25" customHeight="1">
      <c r="A67" s="50" t="s">
        <v>114</v>
      </c>
      <c r="B67" s="234" t="s">
        <v>137</v>
      </c>
      <c r="C67" s="233">
        <v>200</v>
      </c>
      <c r="D67" s="232">
        <f>SUM('Приложение 4'!G112:G113)</f>
        <v>3000</v>
      </c>
      <c r="E67" s="232">
        <f>нет2!G88</f>
        <v>3000</v>
      </c>
      <c r="F67" s="232">
        <f>нет2!H88</f>
        <v>3000</v>
      </c>
    </row>
    <row r="68" spans="1:8" ht="31.5">
      <c r="A68" s="64" t="s">
        <v>270</v>
      </c>
      <c r="B68" s="234"/>
      <c r="C68" s="233"/>
      <c r="D68" s="232"/>
      <c r="E68" s="232"/>
      <c r="F68" s="232"/>
    </row>
    <row r="69" spans="1:8" s="13" customFormat="1" ht="31.5" customHeight="1">
      <c r="A69" s="62" t="s">
        <v>189</v>
      </c>
      <c r="B69" s="34" t="s">
        <v>190</v>
      </c>
      <c r="C69" s="35"/>
      <c r="D69" s="36">
        <f>D70+D72+D74+D76</f>
        <v>1133575.2</v>
      </c>
      <c r="E69" s="36">
        <f t="shared" ref="E69:F69" si="8">E70+E72+E74+E76</f>
        <v>830574.4</v>
      </c>
      <c r="F69" s="36">
        <f t="shared" si="8"/>
        <v>830574.4</v>
      </c>
      <c r="G69" s="11"/>
    </row>
    <row r="70" spans="1:8" s="51" customFormat="1" ht="32.25" customHeight="1">
      <c r="A70" s="50" t="s">
        <v>209</v>
      </c>
      <c r="B70" s="239" t="s">
        <v>210</v>
      </c>
      <c r="C70" s="241">
        <v>100</v>
      </c>
      <c r="D70" s="237">
        <f>SUM('Приложение 4'!G102:G103)</f>
        <v>323335.5</v>
      </c>
      <c r="E70" s="235">
        <v>0</v>
      </c>
      <c r="F70" s="235">
        <v>0</v>
      </c>
    </row>
    <row r="71" spans="1:8" s="51" customFormat="1" ht="32.25" customHeight="1">
      <c r="A71" s="64" t="s">
        <v>59</v>
      </c>
      <c r="B71" s="240"/>
      <c r="C71" s="242"/>
      <c r="D71" s="238"/>
      <c r="E71" s="236"/>
      <c r="F71" s="236"/>
    </row>
    <row r="72" spans="1:8" s="51" customFormat="1" ht="32.25" customHeight="1">
      <c r="A72" s="50" t="s">
        <v>211</v>
      </c>
      <c r="B72" s="239" t="s">
        <v>212</v>
      </c>
      <c r="C72" s="241">
        <v>100</v>
      </c>
      <c r="D72" s="237">
        <f>SUM('Приложение 4'!G104:G105)</f>
        <v>17017.66</v>
      </c>
      <c r="E72" s="235">
        <v>0</v>
      </c>
      <c r="F72" s="235">
        <v>0</v>
      </c>
    </row>
    <row r="73" spans="1:8" s="51" customFormat="1" ht="32.25" customHeight="1">
      <c r="A73" s="64" t="s">
        <v>59</v>
      </c>
      <c r="B73" s="240"/>
      <c r="C73" s="242"/>
      <c r="D73" s="238"/>
      <c r="E73" s="236"/>
      <c r="F73" s="236"/>
    </row>
    <row r="74" spans="1:8" s="17" customFormat="1" ht="33" customHeight="1">
      <c r="A74" s="50" t="s">
        <v>191</v>
      </c>
      <c r="B74" s="234" t="s">
        <v>192</v>
      </c>
      <c r="C74" s="241">
        <v>100</v>
      </c>
      <c r="D74" s="237">
        <f>SUM('Приложение 4'!G106:G107)</f>
        <v>485000.2</v>
      </c>
      <c r="E74" s="237">
        <f>нет2!G82</f>
        <v>494347.39</v>
      </c>
      <c r="F74" s="237">
        <f>нет2!H82</f>
        <v>494347.39</v>
      </c>
      <c r="H74" s="88"/>
    </row>
    <row r="75" spans="1:8" s="17" customFormat="1" ht="63.75" customHeight="1">
      <c r="A75" s="64" t="s">
        <v>59</v>
      </c>
      <c r="B75" s="234"/>
      <c r="C75" s="242"/>
      <c r="D75" s="238"/>
      <c r="E75" s="238"/>
      <c r="F75" s="238"/>
    </row>
    <row r="76" spans="1:8" s="13" customFormat="1" ht="33" customHeight="1">
      <c r="A76" s="50" t="s">
        <v>191</v>
      </c>
      <c r="B76" s="234" t="s">
        <v>192</v>
      </c>
      <c r="C76" s="233">
        <v>200</v>
      </c>
      <c r="D76" s="232">
        <f>SUM('Приложение 4'!G108:G109)</f>
        <v>308221.84000000003</v>
      </c>
      <c r="E76" s="232">
        <f>нет2!G84</f>
        <v>336227.01</v>
      </c>
      <c r="F76" s="232">
        <f>нет2!H84</f>
        <v>336227.01</v>
      </c>
    </row>
    <row r="77" spans="1:8" s="13" customFormat="1" ht="31.5">
      <c r="A77" s="64" t="s">
        <v>270</v>
      </c>
      <c r="B77" s="234"/>
      <c r="C77" s="233"/>
      <c r="D77" s="232"/>
      <c r="E77" s="232"/>
      <c r="F77" s="232"/>
    </row>
    <row r="78" spans="1:8" s="49" customFormat="1" ht="31.5" hidden="1">
      <c r="A78" s="128" t="s">
        <v>300</v>
      </c>
      <c r="B78" s="34" t="s">
        <v>299</v>
      </c>
      <c r="C78" s="127"/>
      <c r="D78" s="36">
        <f>D79</f>
        <v>0</v>
      </c>
      <c r="E78" s="126"/>
      <c r="F78" s="126"/>
    </row>
    <row r="79" spans="1:8" s="49" customFormat="1" ht="47.25" hidden="1">
      <c r="A79" s="64" t="s">
        <v>301</v>
      </c>
      <c r="B79" s="125" t="s">
        <v>299</v>
      </c>
      <c r="C79" s="127"/>
      <c r="D79" s="126">
        <f>D80</f>
        <v>0</v>
      </c>
      <c r="E79" s="126"/>
      <c r="F79" s="126"/>
    </row>
    <row r="80" spans="1:8" s="49" customFormat="1" ht="94.5" hidden="1">
      <c r="A80" s="64" t="s">
        <v>302</v>
      </c>
      <c r="B80" s="125" t="s">
        <v>299</v>
      </c>
      <c r="C80" s="127">
        <v>200</v>
      </c>
      <c r="D80" s="126">
        <f>'Приложение 4'!G59</f>
        <v>0</v>
      </c>
      <c r="E80" s="126"/>
      <c r="F80" s="126"/>
    </row>
    <row r="81" spans="1:10" s="49" customFormat="1" ht="31.5">
      <c r="A81" s="166" t="s">
        <v>300</v>
      </c>
      <c r="B81" s="34" t="s">
        <v>299</v>
      </c>
      <c r="C81" s="154"/>
      <c r="D81" s="36">
        <f>D82</f>
        <v>887372</v>
      </c>
      <c r="E81" s="153"/>
      <c r="F81" s="153"/>
    </row>
    <row r="82" spans="1:10" s="49" customFormat="1" ht="53.25" customHeight="1">
      <c r="A82" s="166" t="s">
        <v>301</v>
      </c>
      <c r="B82" s="152" t="s">
        <v>299</v>
      </c>
      <c r="C82" s="154"/>
      <c r="D82" s="153">
        <f>D83</f>
        <v>887372</v>
      </c>
      <c r="E82" s="153"/>
      <c r="F82" s="153"/>
    </row>
    <row r="83" spans="1:10" s="49" customFormat="1" ht="94.5">
      <c r="A83" s="64" t="s">
        <v>302</v>
      </c>
      <c r="B83" s="152" t="s">
        <v>299</v>
      </c>
      <c r="C83" s="154">
        <v>200</v>
      </c>
      <c r="D83" s="153">
        <f>'Приложение 4'!G63</f>
        <v>887372</v>
      </c>
      <c r="E83" s="153"/>
      <c r="F83" s="153"/>
    </row>
    <row r="84" spans="1:10" s="13" customFormat="1" ht="35.25" customHeight="1">
      <c r="A84" s="65" t="s">
        <v>164</v>
      </c>
      <c r="B84" s="34" t="s">
        <v>165</v>
      </c>
      <c r="C84" s="35"/>
      <c r="D84" s="36">
        <f>SUM(D85)</f>
        <v>3070261</v>
      </c>
      <c r="E84" s="36">
        <f t="shared" ref="E84:F84" si="9">SUM(E85)</f>
        <v>1218361</v>
      </c>
      <c r="F84" s="36">
        <f t="shared" si="9"/>
        <v>1221661</v>
      </c>
      <c r="G84" s="11"/>
    </row>
    <row r="85" spans="1:10" s="13" customFormat="1" ht="38.25" customHeight="1">
      <c r="A85" s="62" t="s">
        <v>166</v>
      </c>
      <c r="B85" s="34" t="s">
        <v>167</v>
      </c>
      <c r="C85" s="35"/>
      <c r="D85" s="36">
        <f>D86+D88+D91+D93+D95+D97+D100+D103+D104+D105</f>
        <v>3070261</v>
      </c>
      <c r="E85" s="36">
        <f>E86+E88+E89+E91+E93+E95+E97+E98+E100+E102+E104</f>
        <v>1218361</v>
      </c>
      <c r="F85" s="36">
        <f>F86+F88+F89+F91+F93+F95+F97+F98+F100+F102+F104</f>
        <v>1221661</v>
      </c>
      <c r="H85" s="11"/>
    </row>
    <row r="86" spans="1:10" s="13" customFormat="1" ht="30" customHeight="1">
      <c r="A86" s="258" t="s">
        <v>341</v>
      </c>
      <c r="B86" s="234" t="s">
        <v>168</v>
      </c>
      <c r="C86" s="233">
        <v>100</v>
      </c>
      <c r="D86" s="232">
        <f>'Приложение 4'!G44</f>
        <v>93500</v>
      </c>
      <c r="E86" s="232">
        <f>нет2!G40</f>
        <v>98600</v>
      </c>
      <c r="F86" s="232">
        <f>нет2!H40</f>
        <v>101900</v>
      </c>
      <c r="G86" s="11"/>
    </row>
    <row r="87" spans="1:10" s="13" customFormat="1" ht="84.75" customHeight="1">
      <c r="A87" s="259"/>
      <c r="B87" s="234"/>
      <c r="C87" s="233"/>
      <c r="D87" s="232"/>
      <c r="E87" s="232"/>
      <c r="F87" s="232"/>
      <c r="J87" s="11"/>
    </row>
    <row r="88" spans="1:10" s="49" customFormat="1" ht="66.75" customHeight="1">
      <c r="A88" s="75" t="s">
        <v>342</v>
      </c>
      <c r="B88" s="80" t="s">
        <v>168</v>
      </c>
      <c r="C88" s="81">
        <v>200</v>
      </c>
      <c r="D88" s="79">
        <f>'Приложение 4'!G46</f>
        <v>2000</v>
      </c>
      <c r="E88" s="79"/>
      <c r="F88" s="79"/>
    </row>
    <row r="89" spans="1:10" ht="47.25" hidden="1">
      <c r="A89" s="50" t="s">
        <v>169</v>
      </c>
      <c r="B89" s="234" t="s">
        <v>170</v>
      </c>
      <c r="C89" s="233">
        <v>200</v>
      </c>
      <c r="D89" s="232">
        <f>SUM('Приложение 4'!G25:G26)</f>
        <v>0</v>
      </c>
      <c r="E89" s="232">
        <v>0</v>
      </c>
      <c r="F89" s="232">
        <v>0</v>
      </c>
    </row>
    <row r="90" spans="1:10" ht="9" hidden="1" customHeight="1">
      <c r="A90" s="64" t="s">
        <v>270</v>
      </c>
      <c r="B90" s="234"/>
      <c r="C90" s="233"/>
      <c r="D90" s="232"/>
      <c r="E90" s="232"/>
      <c r="F90" s="232"/>
    </row>
    <row r="91" spans="1:10" s="49" customFormat="1" ht="31.5">
      <c r="A91" s="50" t="s">
        <v>214</v>
      </c>
      <c r="B91" s="239" t="s">
        <v>213</v>
      </c>
      <c r="C91" s="241">
        <v>200</v>
      </c>
      <c r="D91" s="237">
        <f>'Приложение 4'!G66</f>
        <v>180000</v>
      </c>
      <c r="E91" s="237">
        <f>нет2!G54</f>
        <v>180000</v>
      </c>
      <c r="F91" s="237">
        <f>нет2!H54</f>
        <v>180000</v>
      </c>
      <c r="H91" s="11"/>
    </row>
    <row r="92" spans="1:10" s="49" customFormat="1" ht="31.5">
      <c r="A92" s="64" t="s">
        <v>270</v>
      </c>
      <c r="B92" s="240"/>
      <c r="C92" s="242"/>
      <c r="D92" s="238"/>
      <c r="E92" s="238"/>
      <c r="F92" s="238"/>
    </row>
    <row r="93" spans="1:10" s="49" customFormat="1" ht="48.75" customHeight="1">
      <c r="A93" s="75" t="s">
        <v>222</v>
      </c>
      <c r="B93" s="239" t="s">
        <v>219</v>
      </c>
      <c r="C93" s="241">
        <v>200</v>
      </c>
      <c r="D93" s="237">
        <f>SUM('Приложение 4'!G54:G55)</f>
        <v>444323</v>
      </c>
      <c r="E93" s="237">
        <f>нет2!G47</f>
        <v>244323</v>
      </c>
      <c r="F93" s="237">
        <f>нет2!H47</f>
        <v>244323</v>
      </c>
    </row>
    <row r="94" spans="1:10" s="49" customFormat="1" ht="31.5">
      <c r="A94" s="75" t="s">
        <v>270</v>
      </c>
      <c r="B94" s="240"/>
      <c r="C94" s="242"/>
      <c r="D94" s="238"/>
      <c r="E94" s="238"/>
      <c r="F94" s="238"/>
    </row>
    <row r="95" spans="1:10" s="49" customFormat="1" ht="63">
      <c r="A95" s="50" t="s">
        <v>221</v>
      </c>
      <c r="B95" s="239" t="s">
        <v>220</v>
      </c>
      <c r="C95" s="241">
        <v>200</v>
      </c>
      <c r="D95" s="237">
        <f>SUM('Приложение 4'!G56:G56)</f>
        <v>520647</v>
      </c>
      <c r="E95" s="237">
        <f>нет2!G49</f>
        <v>320647</v>
      </c>
      <c r="F95" s="237">
        <f>нет2!H49</f>
        <v>320647</v>
      </c>
      <c r="H95" s="11"/>
    </row>
    <row r="96" spans="1:10" s="49" customFormat="1" ht="31.5">
      <c r="A96" s="75" t="s">
        <v>270</v>
      </c>
      <c r="B96" s="240"/>
      <c r="C96" s="242"/>
      <c r="D96" s="238"/>
      <c r="E96" s="238"/>
      <c r="F96" s="238"/>
    </row>
    <row r="97" spans="1:8" s="49" customFormat="1" ht="78.75" customHeight="1">
      <c r="A97" s="50" t="s">
        <v>291</v>
      </c>
      <c r="B97" s="105" t="s">
        <v>289</v>
      </c>
      <c r="C97" s="106">
        <v>200</v>
      </c>
      <c r="D97" s="107">
        <f>'Приложение 4'!G58</f>
        <v>304791</v>
      </c>
      <c r="E97" s="107">
        <f>нет2!G51</f>
        <v>304791</v>
      </c>
      <c r="F97" s="107">
        <f>нет2!H51</f>
        <v>304791</v>
      </c>
    </row>
    <row r="98" spans="1:8" s="49" customFormat="1" ht="31.5" hidden="1">
      <c r="A98" s="76" t="s">
        <v>243</v>
      </c>
      <c r="B98" s="239" t="s">
        <v>245</v>
      </c>
      <c r="C98" s="241">
        <v>800</v>
      </c>
      <c r="D98" s="237">
        <f>'Приложение 4'!G61</f>
        <v>0</v>
      </c>
      <c r="E98" s="237"/>
      <c r="F98" s="237"/>
    </row>
    <row r="99" spans="1:8" s="49" customFormat="1" ht="31.5" hidden="1">
      <c r="A99" s="77" t="s">
        <v>270</v>
      </c>
      <c r="B99" s="240"/>
      <c r="C99" s="242"/>
      <c r="D99" s="238"/>
      <c r="E99" s="238"/>
      <c r="F99" s="238"/>
    </row>
    <row r="100" spans="1:8" s="49" customFormat="1" ht="15.75">
      <c r="A100" s="50" t="s">
        <v>244</v>
      </c>
      <c r="B100" s="239" t="s">
        <v>246</v>
      </c>
      <c r="C100" s="241">
        <v>200</v>
      </c>
      <c r="D100" s="237">
        <f>'Приложение 4'!G75</f>
        <v>60000</v>
      </c>
      <c r="E100" s="237">
        <f>нет2!G61</f>
        <v>60000</v>
      </c>
      <c r="F100" s="237">
        <f>нет2!H61</f>
        <v>60000</v>
      </c>
    </row>
    <row r="101" spans="1:8" s="49" customFormat="1" ht="31.5">
      <c r="A101" s="64" t="s">
        <v>270</v>
      </c>
      <c r="B101" s="240"/>
      <c r="C101" s="242"/>
      <c r="D101" s="238"/>
      <c r="E101" s="238"/>
      <c r="F101" s="238"/>
    </row>
    <row r="102" spans="1:8" s="49" customFormat="1" ht="62.25" hidden="1" customHeight="1">
      <c r="A102" s="64" t="s">
        <v>304</v>
      </c>
      <c r="B102" s="133" t="s">
        <v>305</v>
      </c>
      <c r="C102" s="132">
        <v>200</v>
      </c>
      <c r="D102" s="131"/>
      <c r="E102" s="131"/>
      <c r="F102" s="131"/>
    </row>
    <row r="103" spans="1:8" s="49" customFormat="1" ht="62.25" customHeight="1">
      <c r="A103" s="64" t="s">
        <v>398</v>
      </c>
      <c r="B103" s="209" t="s">
        <v>399</v>
      </c>
      <c r="C103" s="210">
        <v>200</v>
      </c>
      <c r="D103" s="208">
        <f>'Приложение 4'!G69</f>
        <v>1145000</v>
      </c>
      <c r="E103" s="208"/>
      <c r="F103" s="208"/>
    </row>
    <row r="104" spans="1:8" s="49" customFormat="1" ht="52.5" customHeight="1">
      <c r="A104" s="92" t="s">
        <v>309</v>
      </c>
      <c r="B104" s="141" t="s">
        <v>310</v>
      </c>
      <c r="C104" s="140">
        <v>800</v>
      </c>
      <c r="D104" s="139">
        <f>'Приложение 4'!G34</f>
        <v>20000</v>
      </c>
      <c r="E104" s="139">
        <f>нет2!G30</f>
        <v>10000</v>
      </c>
      <c r="F104" s="139">
        <f>нет2!H30</f>
        <v>10000</v>
      </c>
    </row>
    <row r="105" spans="1:8" s="49" customFormat="1" ht="65.25" customHeight="1">
      <c r="A105" s="92" t="s">
        <v>331</v>
      </c>
      <c r="B105" s="157" t="s">
        <v>332</v>
      </c>
      <c r="C105" s="156">
        <v>200</v>
      </c>
      <c r="D105" s="155">
        <f>'Приложение 4'!G98</f>
        <v>300000</v>
      </c>
      <c r="E105" s="155"/>
      <c r="F105" s="155"/>
    </row>
    <row r="106" spans="1:8" ht="15.75">
      <c r="A106" s="65" t="s">
        <v>77</v>
      </c>
      <c r="B106" s="60"/>
      <c r="C106" s="61"/>
      <c r="D106" s="36">
        <f>D12+D84</f>
        <v>13027739.120000001</v>
      </c>
      <c r="E106" s="36">
        <f t="shared" ref="E106" si="10">E12+E84</f>
        <v>9476269.7200000007</v>
      </c>
      <c r="F106" s="36">
        <f>F12+F84</f>
        <v>8771160.7200000007</v>
      </c>
      <c r="G106" s="11"/>
      <c r="H106" s="11"/>
    </row>
    <row r="107" spans="1:8" ht="15" customHeight="1">
      <c r="D107" s="40"/>
      <c r="E107" s="40"/>
      <c r="F107" s="40"/>
      <c r="H107" s="11"/>
    </row>
    <row r="108" spans="1:8" ht="15" customHeight="1">
      <c r="D108" s="40"/>
      <c r="F108" s="40"/>
    </row>
    <row r="109" spans="1:8" ht="15" customHeight="1">
      <c r="H109" s="11"/>
    </row>
    <row r="110" spans="1:8" ht="15" customHeight="1"/>
    <row r="112" spans="1:8" ht="15" customHeight="1">
      <c r="H112" s="11"/>
    </row>
    <row r="113" ht="15" customHeight="1"/>
    <row r="114" ht="15" customHeight="1"/>
    <row r="115" ht="15" customHeight="1"/>
    <row r="116" ht="15" customHeight="1"/>
    <row r="117" ht="15" customHeight="1"/>
    <row r="119" ht="15" customHeight="1"/>
    <row r="120" ht="15" customHeight="1"/>
  </sheetData>
  <mergeCells count="165">
    <mergeCell ref="A32:A34"/>
    <mergeCell ref="A86:A87"/>
    <mergeCell ref="B20:B21"/>
    <mergeCell ref="E22:E23"/>
    <mergeCell ref="C20:C21"/>
    <mergeCell ref="B18:B19"/>
    <mergeCell ref="B100:B101"/>
    <mergeCell ref="C100:C101"/>
    <mergeCell ref="D100:D101"/>
    <mergeCell ref="E100:E101"/>
    <mergeCell ref="D48:D49"/>
    <mergeCell ref="C58:C59"/>
    <mergeCell ref="C56:C57"/>
    <mergeCell ref="D58:D59"/>
    <mergeCell ref="D53:D54"/>
    <mergeCell ref="D25:D26"/>
    <mergeCell ref="D45:D46"/>
    <mergeCell ref="E45:E46"/>
    <mergeCell ref="B29:B30"/>
    <mergeCell ref="C29:C30"/>
    <mergeCell ref="D27:D28"/>
    <mergeCell ref="E29:E30"/>
    <mergeCell ref="E40:E41"/>
    <mergeCell ref="C40:C41"/>
    <mergeCell ref="F100:F101"/>
    <mergeCell ref="B91:B92"/>
    <mergeCell ref="C91:C92"/>
    <mergeCell ref="D91:D92"/>
    <mergeCell ref="F91:F92"/>
    <mergeCell ref="E91:E92"/>
    <mergeCell ref="B93:B94"/>
    <mergeCell ref="C93:C94"/>
    <mergeCell ref="D93:D94"/>
    <mergeCell ref="B95:B96"/>
    <mergeCell ref="C95:C96"/>
    <mergeCell ref="E93:E94"/>
    <mergeCell ref="D20:D21"/>
    <mergeCell ref="A7:F7"/>
    <mergeCell ref="C18:C19"/>
    <mergeCell ref="F22:F23"/>
    <mergeCell ref="F32:F34"/>
    <mergeCell ref="B98:B99"/>
    <mergeCell ref="C98:C99"/>
    <mergeCell ref="D98:D99"/>
    <mergeCell ref="E98:E99"/>
    <mergeCell ref="F98:F99"/>
    <mergeCell ref="B62:B63"/>
    <mergeCell ref="B36:B37"/>
    <mergeCell ref="C36:C37"/>
    <mergeCell ref="E86:E87"/>
    <mergeCell ref="F86:F87"/>
    <mergeCell ref="C86:C87"/>
    <mergeCell ref="D86:D87"/>
    <mergeCell ref="C60:C61"/>
    <mergeCell ref="D95:D96"/>
    <mergeCell ref="F95:F96"/>
    <mergeCell ref="E95:E96"/>
    <mergeCell ref="F93:F94"/>
    <mergeCell ref="F53:F54"/>
    <mergeCell ref="F40:F41"/>
    <mergeCell ref="A1:F1"/>
    <mergeCell ref="A2:F2"/>
    <mergeCell ref="A3:F3"/>
    <mergeCell ref="A4:F4"/>
    <mergeCell ref="E15:E16"/>
    <mergeCell ref="F15:F16"/>
    <mergeCell ref="A5:F5"/>
    <mergeCell ref="A6:F6"/>
    <mergeCell ref="B15:B16"/>
    <mergeCell ref="C15:C16"/>
    <mergeCell ref="D15:D16"/>
    <mergeCell ref="A8:F8"/>
    <mergeCell ref="A10:A11"/>
    <mergeCell ref="B10:B11"/>
    <mergeCell ref="A9:F9"/>
    <mergeCell ref="C10:C11"/>
    <mergeCell ref="D10:F10"/>
    <mergeCell ref="F20:F21"/>
    <mergeCell ref="E18:E19"/>
    <mergeCell ref="E20:E21"/>
    <mergeCell ref="C62:C63"/>
    <mergeCell ref="B64:B65"/>
    <mergeCell ref="B32:B34"/>
    <mergeCell ref="C32:C34"/>
    <mergeCell ref="F18:F19"/>
    <mergeCell ref="D18:D19"/>
    <mergeCell ref="F29:F30"/>
    <mergeCell ref="C45:C46"/>
    <mergeCell ref="F45:F46"/>
    <mergeCell ref="B22:B23"/>
    <mergeCell ref="C22:C23"/>
    <mergeCell ref="B25:B26"/>
    <mergeCell ref="C25:C26"/>
    <mergeCell ref="F27:F28"/>
    <mergeCell ref="D22:D23"/>
    <mergeCell ref="D40:D41"/>
    <mergeCell ref="F25:F26"/>
    <mergeCell ref="D32:D34"/>
    <mergeCell ref="E32:E34"/>
    <mergeCell ref="E25:E26"/>
    <mergeCell ref="D29:D30"/>
    <mergeCell ref="C64:C65"/>
    <mergeCell ref="E27:E28"/>
    <mergeCell ref="B27:B28"/>
    <mergeCell ref="B45:B46"/>
    <mergeCell ref="B40:B41"/>
    <mergeCell ref="F48:F49"/>
    <mergeCell ref="E48:E49"/>
    <mergeCell ref="C48:C49"/>
    <mergeCell ref="C53:C54"/>
    <mergeCell ref="E53:E54"/>
    <mergeCell ref="F36:F37"/>
    <mergeCell ref="E36:E37"/>
    <mergeCell ref="D36:D37"/>
    <mergeCell ref="C27:C28"/>
    <mergeCell ref="B53:B54"/>
    <mergeCell ref="B48:B49"/>
    <mergeCell ref="D89:D90"/>
    <mergeCell ref="F56:F57"/>
    <mergeCell ref="B86:B87"/>
    <mergeCell ref="F67:F68"/>
    <mergeCell ref="E67:E68"/>
    <mergeCell ref="D60:D61"/>
    <mergeCell ref="E56:E57"/>
    <mergeCell ref="B67:B68"/>
    <mergeCell ref="C67:C68"/>
    <mergeCell ref="B56:B57"/>
    <mergeCell ref="D67:D68"/>
    <mergeCell ref="B58:B59"/>
    <mergeCell ref="F58:F59"/>
    <mergeCell ref="E58:E59"/>
    <mergeCell ref="E60:E61"/>
    <mergeCell ref="F60:F61"/>
    <mergeCell ref="F64:F65"/>
    <mergeCell ref="F62:F63"/>
    <mergeCell ref="B60:B61"/>
    <mergeCell ref="E64:E65"/>
    <mergeCell ref="E62:E63"/>
    <mergeCell ref="D64:D65"/>
    <mergeCell ref="D62:D63"/>
    <mergeCell ref="D56:D57"/>
    <mergeCell ref="E89:E90"/>
    <mergeCell ref="C76:C77"/>
    <mergeCell ref="D76:D77"/>
    <mergeCell ref="F89:F90"/>
    <mergeCell ref="B76:B77"/>
    <mergeCell ref="F72:F73"/>
    <mergeCell ref="E72:E73"/>
    <mergeCell ref="F70:F71"/>
    <mergeCell ref="E70:E71"/>
    <mergeCell ref="E76:E77"/>
    <mergeCell ref="F76:F77"/>
    <mergeCell ref="F74:F75"/>
    <mergeCell ref="E74:E75"/>
    <mergeCell ref="D74:D75"/>
    <mergeCell ref="B70:B71"/>
    <mergeCell ref="C70:C71"/>
    <mergeCell ref="D70:D71"/>
    <mergeCell ref="B72:B73"/>
    <mergeCell ref="C72:C73"/>
    <mergeCell ref="D72:D73"/>
    <mergeCell ref="C74:C75"/>
    <mergeCell ref="B74:B75"/>
    <mergeCell ref="B89:B90"/>
    <mergeCell ref="C89:C90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46" fitToWidth="3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tabSelected="1" topLeftCell="A105" zoomScaleSheetLayoutView="100" workbookViewId="0">
      <selection activeCell="A69" sqref="A69"/>
    </sheetView>
  </sheetViews>
  <sheetFormatPr defaultRowHeight="15"/>
  <cols>
    <col min="1" max="1" width="62.5703125" style="18" customWidth="1"/>
    <col min="2" max="2" width="10.7109375" customWidth="1"/>
    <col min="3" max="3" width="8.85546875" customWidth="1"/>
    <col min="4" max="4" width="6.28515625" customWidth="1"/>
    <col min="5" max="5" width="14.140625" customWidth="1"/>
    <col min="6" max="6" width="11.5703125" customWidth="1"/>
    <col min="7" max="7" width="17.85546875" customWidth="1"/>
    <col min="8" max="10" width="14.7109375" bestFit="1" customWidth="1"/>
    <col min="12" max="12" width="13.28515625" bestFit="1" customWidth="1"/>
  </cols>
  <sheetData>
    <row r="1" spans="1:11" ht="15.75">
      <c r="A1" s="212" t="s">
        <v>380</v>
      </c>
      <c r="B1" s="212"/>
      <c r="C1" s="212"/>
      <c r="D1" s="212"/>
      <c r="E1" s="212"/>
      <c r="F1" s="212"/>
      <c r="G1" s="212"/>
    </row>
    <row r="2" spans="1:11" ht="15.75">
      <c r="A2" s="218" t="s">
        <v>296</v>
      </c>
      <c r="B2" s="218"/>
      <c r="C2" s="218"/>
      <c r="D2" s="218"/>
      <c r="E2" s="218"/>
      <c r="F2" s="218"/>
      <c r="G2" s="218"/>
    </row>
    <row r="3" spans="1:11" ht="15.75">
      <c r="A3" s="218" t="s">
        <v>29</v>
      </c>
      <c r="B3" s="218"/>
      <c r="C3" s="218"/>
      <c r="D3" s="218"/>
      <c r="E3" s="218"/>
      <c r="F3" s="218"/>
      <c r="G3" s="218"/>
    </row>
    <row r="4" spans="1:11" ht="15.75">
      <c r="A4" s="218" t="s">
        <v>21</v>
      </c>
      <c r="B4" s="218"/>
      <c r="C4" s="218"/>
      <c r="D4" s="218"/>
      <c r="E4" s="218"/>
      <c r="F4" s="218"/>
      <c r="G4" s="218"/>
    </row>
    <row r="5" spans="1:11" ht="15.75">
      <c r="A5" s="218" t="s">
        <v>22</v>
      </c>
      <c r="B5" s="218"/>
      <c r="C5" s="218"/>
      <c r="D5" s="218"/>
      <c r="E5" s="218"/>
      <c r="F5" s="218"/>
      <c r="G5" s="218"/>
    </row>
    <row r="6" spans="1:11" ht="15.75">
      <c r="A6" s="218" t="s">
        <v>395</v>
      </c>
      <c r="B6" s="218"/>
      <c r="C6" s="218"/>
      <c r="D6" s="218"/>
      <c r="E6" s="218"/>
      <c r="F6" s="218"/>
      <c r="G6" s="218"/>
    </row>
    <row r="7" spans="1:11">
      <c r="A7" s="254" t="s">
        <v>397</v>
      </c>
      <c r="B7" s="254"/>
      <c r="C7" s="254"/>
      <c r="D7" s="254"/>
      <c r="E7" s="254"/>
      <c r="F7" s="254"/>
      <c r="G7" s="254"/>
    </row>
    <row r="8" spans="1:11" ht="17.25" customHeight="1">
      <c r="A8" s="220" t="s">
        <v>325</v>
      </c>
      <c r="B8" s="220"/>
      <c r="C8" s="220"/>
      <c r="D8" s="220"/>
      <c r="E8" s="220"/>
      <c r="F8" s="220"/>
      <c r="G8" s="220"/>
    </row>
    <row r="9" spans="1:11" ht="30" customHeight="1">
      <c r="A9" s="253"/>
      <c r="B9" s="253"/>
      <c r="C9" s="253"/>
      <c r="D9" s="253"/>
      <c r="E9" s="253"/>
      <c r="F9" s="253"/>
      <c r="G9" s="253"/>
    </row>
    <row r="10" spans="1:11" ht="81.75" customHeight="1">
      <c r="A10" s="27" t="s">
        <v>30</v>
      </c>
      <c r="B10" s="5" t="s">
        <v>80</v>
      </c>
      <c r="C10" s="5" t="s">
        <v>79</v>
      </c>
      <c r="D10" s="5" t="s">
        <v>111</v>
      </c>
      <c r="E10" s="5" t="s">
        <v>55</v>
      </c>
      <c r="F10" s="5" t="s">
        <v>56</v>
      </c>
      <c r="G10" s="109" t="s">
        <v>34</v>
      </c>
    </row>
    <row r="11" spans="1:11" ht="33" customHeight="1">
      <c r="A11" s="85" t="s">
        <v>31</v>
      </c>
      <c r="B11" s="89">
        <v>914</v>
      </c>
      <c r="C11" s="90"/>
      <c r="D11" s="90"/>
      <c r="E11" s="89"/>
      <c r="F11" s="89"/>
      <c r="G11" s="83">
        <f>G12+G42+G47+G52+G64+G78</f>
        <v>8524636.7000000011</v>
      </c>
      <c r="I11" s="11"/>
    </row>
    <row r="12" spans="1:11" ht="15.75">
      <c r="A12" s="85" t="s">
        <v>206</v>
      </c>
      <c r="B12" s="89">
        <v>914</v>
      </c>
      <c r="C12" s="90" t="s">
        <v>81</v>
      </c>
      <c r="D12" s="90" t="s">
        <v>82</v>
      </c>
      <c r="E12" s="89"/>
      <c r="F12" s="89"/>
      <c r="G12" s="83">
        <f>G13+G17+G27+G30+G35+G33</f>
        <v>4147876.9000000004</v>
      </c>
      <c r="H12" s="11"/>
      <c r="I12" s="11"/>
    </row>
    <row r="13" spans="1:11" ht="31.5" customHeight="1">
      <c r="A13" s="85" t="s">
        <v>57</v>
      </c>
      <c r="B13" s="89">
        <v>914</v>
      </c>
      <c r="C13" s="90" t="s">
        <v>81</v>
      </c>
      <c r="D13" s="90" t="s">
        <v>83</v>
      </c>
      <c r="E13" s="89"/>
      <c r="F13" s="89"/>
      <c r="G13" s="83">
        <f>SUM(G14+G16)</f>
        <v>646368</v>
      </c>
      <c r="I13" s="11"/>
      <c r="J13" s="11"/>
    </row>
    <row r="14" spans="1:11" ht="31.5" customHeight="1">
      <c r="A14" s="91" t="s">
        <v>58</v>
      </c>
      <c r="B14" s="267">
        <v>914</v>
      </c>
      <c r="C14" s="266" t="s">
        <v>81</v>
      </c>
      <c r="D14" s="266" t="s">
        <v>83</v>
      </c>
      <c r="E14" s="266" t="s">
        <v>123</v>
      </c>
      <c r="F14" s="267">
        <v>100</v>
      </c>
      <c r="G14" s="268">
        <v>646368</v>
      </c>
      <c r="H14" s="11"/>
      <c r="I14" s="11"/>
      <c r="J14" s="11"/>
      <c r="K14" s="49"/>
    </row>
    <row r="15" spans="1:11" ht="48" customHeight="1">
      <c r="A15" s="92" t="s">
        <v>59</v>
      </c>
      <c r="B15" s="267"/>
      <c r="C15" s="266"/>
      <c r="D15" s="266"/>
      <c r="E15" s="266"/>
      <c r="F15" s="267"/>
      <c r="G15" s="268"/>
      <c r="H15" s="11"/>
      <c r="J15" s="11"/>
    </row>
    <row r="16" spans="1:11" s="49" customFormat="1" ht="45.75" hidden="1" customHeight="1">
      <c r="A16" s="92" t="s">
        <v>247</v>
      </c>
      <c r="B16" s="93">
        <v>914</v>
      </c>
      <c r="C16" s="94" t="s">
        <v>81</v>
      </c>
      <c r="D16" s="94" t="s">
        <v>83</v>
      </c>
      <c r="E16" s="94" t="s">
        <v>123</v>
      </c>
      <c r="F16" s="93">
        <v>800</v>
      </c>
      <c r="G16" s="150"/>
      <c r="H16" s="11"/>
    </row>
    <row r="17" spans="1:10" ht="48" customHeight="1">
      <c r="A17" s="85" t="s">
        <v>78</v>
      </c>
      <c r="B17" s="89">
        <v>914</v>
      </c>
      <c r="C17" s="90" t="s">
        <v>81</v>
      </c>
      <c r="D17" s="90" t="s">
        <v>84</v>
      </c>
      <c r="E17" s="90"/>
      <c r="F17" s="89"/>
      <c r="G17" s="83">
        <f>SUM(G18:G23)</f>
        <v>2955725.6</v>
      </c>
      <c r="I17" s="11"/>
    </row>
    <row r="18" spans="1:10" ht="31.5">
      <c r="A18" s="91" t="s">
        <v>60</v>
      </c>
      <c r="B18" s="267">
        <v>914</v>
      </c>
      <c r="C18" s="266" t="s">
        <v>81</v>
      </c>
      <c r="D18" s="266" t="s">
        <v>84</v>
      </c>
      <c r="E18" s="266" t="s">
        <v>124</v>
      </c>
      <c r="F18" s="267">
        <v>100</v>
      </c>
      <c r="G18" s="268">
        <v>2263830.83</v>
      </c>
      <c r="H18" s="11"/>
    </row>
    <row r="19" spans="1:10" ht="62.25" customHeight="1">
      <c r="A19" s="92" t="s">
        <v>59</v>
      </c>
      <c r="B19" s="267"/>
      <c r="C19" s="266"/>
      <c r="D19" s="266"/>
      <c r="E19" s="266"/>
      <c r="F19" s="267"/>
      <c r="G19" s="268"/>
      <c r="I19" s="11"/>
      <c r="J19" s="11"/>
    </row>
    <row r="20" spans="1:10" ht="31.5">
      <c r="A20" s="91" t="s">
        <v>60</v>
      </c>
      <c r="B20" s="267">
        <v>914</v>
      </c>
      <c r="C20" s="266" t="s">
        <v>81</v>
      </c>
      <c r="D20" s="266" t="s">
        <v>84</v>
      </c>
      <c r="E20" s="266" t="s">
        <v>124</v>
      </c>
      <c r="F20" s="267">
        <v>200</v>
      </c>
      <c r="G20" s="268">
        <v>679794.77</v>
      </c>
      <c r="I20" s="11"/>
    </row>
    <row r="21" spans="1:10" ht="31.5">
      <c r="A21" s="92" t="s">
        <v>270</v>
      </c>
      <c r="B21" s="267"/>
      <c r="C21" s="266"/>
      <c r="D21" s="266"/>
      <c r="E21" s="266"/>
      <c r="F21" s="267"/>
      <c r="G21" s="268"/>
    </row>
    <row r="22" spans="1:10" ht="31.5">
      <c r="A22" s="91" t="s">
        <v>60</v>
      </c>
      <c r="B22" s="267">
        <v>914</v>
      </c>
      <c r="C22" s="266" t="s">
        <v>81</v>
      </c>
      <c r="D22" s="266" t="s">
        <v>84</v>
      </c>
      <c r="E22" s="266" t="s">
        <v>124</v>
      </c>
      <c r="F22" s="267">
        <v>800</v>
      </c>
      <c r="G22" s="268">
        <v>12100</v>
      </c>
    </row>
    <row r="23" spans="1:10" ht="15.75">
      <c r="A23" s="92" t="s">
        <v>62</v>
      </c>
      <c r="B23" s="267"/>
      <c r="C23" s="266"/>
      <c r="D23" s="266"/>
      <c r="E23" s="266"/>
      <c r="F23" s="267"/>
      <c r="G23" s="268"/>
    </row>
    <row r="24" spans="1:10" s="21" customFormat="1" ht="15.75" hidden="1">
      <c r="A24" s="95" t="s">
        <v>205</v>
      </c>
      <c r="B24" s="89">
        <v>914</v>
      </c>
      <c r="C24" s="90" t="s">
        <v>81</v>
      </c>
      <c r="D24" s="90" t="s">
        <v>85</v>
      </c>
      <c r="E24" s="90"/>
      <c r="F24" s="89"/>
      <c r="G24" s="83">
        <f>SUM(G25)</f>
        <v>0</v>
      </c>
    </row>
    <row r="25" spans="1:10" s="13" customFormat="1" ht="47.25" hidden="1">
      <c r="A25" s="96" t="s">
        <v>169</v>
      </c>
      <c r="B25" s="260">
        <v>914</v>
      </c>
      <c r="C25" s="262" t="s">
        <v>81</v>
      </c>
      <c r="D25" s="262" t="s">
        <v>85</v>
      </c>
      <c r="E25" s="262" t="s">
        <v>170</v>
      </c>
      <c r="F25" s="260">
        <v>200</v>
      </c>
      <c r="G25" s="246"/>
      <c r="I25" s="11"/>
    </row>
    <row r="26" spans="1:10" s="13" customFormat="1" ht="31.5" hidden="1">
      <c r="A26" s="92" t="s">
        <v>270</v>
      </c>
      <c r="B26" s="261"/>
      <c r="C26" s="263"/>
      <c r="D26" s="263"/>
      <c r="E26" s="263"/>
      <c r="F26" s="261"/>
      <c r="G26" s="248"/>
      <c r="I26" s="11"/>
    </row>
    <row r="27" spans="1:10" s="20" customFormat="1" ht="47.25">
      <c r="A27" s="97" t="s">
        <v>340</v>
      </c>
      <c r="B27" s="98">
        <v>914</v>
      </c>
      <c r="C27" s="99" t="s">
        <v>81</v>
      </c>
      <c r="D27" s="99" t="s">
        <v>110</v>
      </c>
      <c r="E27" s="99"/>
      <c r="F27" s="98"/>
      <c r="G27" s="100">
        <f>SUM(G28)</f>
        <v>12893.81</v>
      </c>
      <c r="J27" s="11"/>
    </row>
    <row r="28" spans="1:10" ht="79.5" customHeight="1">
      <c r="A28" s="255" t="s">
        <v>339</v>
      </c>
      <c r="B28" s="267">
        <v>914</v>
      </c>
      <c r="C28" s="266" t="s">
        <v>81</v>
      </c>
      <c r="D28" s="266" t="s">
        <v>110</v>
      </c>
      <c r="E28" s="266" t="s">
        <v>129</v>
      </c>
      <c r="F28" s="267">
        <v>500</v>
      </c>
      <c r="G28" s="268">
        <v>12893.81</v>
      </c>
    </row>
    <row r="29" spans="1:10" ht="4.5" customHeight="1">
      <c r="A29" s="257"/>
      <c r="B29" s="267"/>
      <c r="C29" s="266"/>
      <c r="D29" s="266"/>
      <c r="E29" s="266"/>
      <c r="F29" s="267"/>
      <c r="G29" s="268"/>
    </row>
    <row r="30" spans="1:10" s="49" customFormat="1" ht="19.5" hidden="1" customHeight="1">
      <c r="A30" s="97" t="s">
        <v>283</v>
      </c>
      <c r="B30" s="89">
        <v>914</v>
      </c>
      <c r="C30" s="90" t="s">
        <v>81</v>
      </c>
      <c r="D30" s="90" t="s">
        <v>87</v>
      </c>
      <c r="E30" s="94"/>
      <c r="F30" s="93"/>
      <c r="G30" s="83">
        <f>G31</f>
        <v>0</v>
      </c>
    </row>
    <row r="31" spans="1:10" s="49" customFormat="1" ht="40.5" hidden="1" customHeight="1">
      <c r="A31" s="91" t="s">
        <v>284</v>
      </c>
      <c r="B31" s="260">
        <v>914</v>
      </c>
      <c r="C31" s="262" t="s">
        <v>81</v>
      </c>
      <c r="D31" s="262" t="s">
        <v>87</v>
      </c>
      <c r="E31" s="262" t="s">
        <v>285</v>
      </c>
      <c r="F31" s="260">
        <v>800</v>
      </c>
      <c r="G31" s="246"/>
    </row>
    <row r="32" spans="1:10" s="49" customFormat="1" ht="33.75" hidden="1" customHeight="1">
      <c r="A32" s="92" t="s">
        <v>270</v>
      </c>
      <c r="B32" s="261"/>
      <c r="C32" s="263"/>
      <c r="D32" s="263"/>
      <c r="E32" s="263"/>
      <c r="F32" s="261"/>
      <c r="G32" s="248"/>
    </row>
    <row r="33" spans="1:10" s="49" customFormat="1" ht="23.25" customHeight="1">
      <c r="A33" s="101" t="s">
        <v>308</v>
      </c>
      <c r="B33" s="98">
        <v>914</v>
      </c>
      <c r="C33" s="99" t="s">
        <v>81</v>
      </c>
      <c r="D33" s="99" t="s">
        <v>200</v>
      </c>
      <c r="E33" s="141"/>
      <c r="F33" s="140"/>
      <c r="G33" s="100">
        <f>G34</f>
        <v>20000</v>
      </c>
    </row>
    <row r="34" spans="1:10" s="49" customFormat="1" ht="54" customHeight="1">
      <c r="A34" s="92" t="s">
        <v>309</v>
      </c>
      <c r="B34" s="140">
        <v>914</v>
      </c>
      <c r="C34" s="141" t="s">
        <v>81</v>
      </c>
      <c r="D34" s="141" t="s">
        <v>200</v>
      </c>
      <c r="E34" s="141" t="s">
        <v>310</v>
      </c>
      <c r="F34" s="140">
        <v>800</v>
      </c>
      <c r="G34" s="149">
        <v>20000</v>
      </c>
      <c r="J34" s="11"/>
    </row>
    <row r="35" spans="1:10" ht="15.75">
      <c r="A35" s="101" t="s">
        <v>63</v>
      </c>
      <c r="B35" s="145">
        <v>914</v>
      </c>
      <c r="C35" s="144" t="s">
        <v>81</v>
      </c>
      <c r="D35" s="144">
        <v>13</v>
      </c>
      <c r="E35" s="144"/>
      <c r="F35" s="145"/>
      <c r="G35" s="83">
        <f>SUM(G36:G41)</f>
        <v>512889.49</v>
      </c>
    </row>
    <row r="36" spans="1:10" ht="31.5">
      <c r="A36" s="91" t="s">
        <v>107</v>
      </c>
      <c r="B36" s="267">
        <v>914</v>
      </c>
      <c r="C36" s="266" t="s">
        <v>81</v>
      </c>
      <c r="D36" s="266">
        <v>13</v>
      </c>
      <c r="E36" s="266" t="s">
        <v>130</v>
      </c>
      <c r="F36" s="267">
        <v>800</v>
      </c>
      <c r="G36" s="268">
        <v>4044</v>
      </c>
    </row>
    <row r="37" spans="1:10" ht="31.5">
      <c r="A37" s="92" t="s">
        <v>270</v>
      </c>
      <c r="B37" s="267"/>
      <c r="C37" s="266"/>
      <c r="D37" s="266"/>
      <c r="E37" s="266"/>
      <c r="F37" s="267"/>
      <c r="G37" s="268"/>
    </row>
    <row r="38" spans="1:10" ht="31.5">
      <c r="A38" s="91" t="s">
        <v>108</v>
      </c>
      <c r="B38" s="267">
        <v>914</v>
      </c>
      <c r="C38" s="266" t="s">
        <v>81</v>
      </c>
      <c r="D38" s="266">
        <v>13</v>
      </c>
      <c r="E38" s="266" t="s">
        <v>131</v>
      </c>
      <c r="F38" s="267">
        <v>200</v>
      </c>
      <c r="G38" s="268">
        <v>495845.49</v>
      </c>
      <c r="H38" s="11"/>
      <c r="J38" s="11"/>
    </row>
    <row r="39" spans="1:10" ht="31.5">
      <c r="A39" s="92" t="s">
        <v>270</v>
      </c>
      <c r="B39" s="267"/>
      <c r="C39" s="266"/>
      <c r="D39" s="266"/>
      <c r="E39" s="266"/>
      <c r="F39" s="267"/>
      <c r="G39" s="268"/>
      <c r="I39" s="11"/>
    </row>
    <row r="40" spans="1:10" ht="32.25" customHeight="1">
      <c r="A40" s="91" t="s">
        <v>115</v>
      </c>
      <c r="B40" s="267">
        <v>914</v>
      </c>
      <c r="C40" s="266" t="s">
        <v>81</v>
      </c>
      <c r="D40" s="266">
        <v>13</v>
      </c>
      <c r="E40" s="262" t="s">
        <v>132</v>
      </c>
      <c r="F40" s="260">
        <v>200</v>
      </c>
      <c r="G40" s="246">
        <v>13000</v>
      </c>
      <c r="J40" s="11"/>
    </row>
    <row r="41" spans="1:10" ht="22.5" customHeight="1">
      <c r="A41" s="92" t="s">
        <v>62</v>
      </c>
      <c r="B41" s="267"/>
      <c r="C41" s="266"/>
      <c r="D41" s="266"/>
      <c r="E41" s="263"/>
      <c r="F41" s="261"/>
      <c r="G41" s="248"/>
    </row>
    <row r="42" spans="1:10" ht="15.75">
      <c r="A42" s="85" t="s">
        <v>203</v>
      </c>
      <c r="B42" s="145">
        <v>914</v>
      </c>
      <c r="C42" s="144" t="s">
        <v>83</v>
      </c>
      <c r="D42" s="144" t="s">
        <v>82</v>
      </c>
      <c r="E42" s="144"/>
      <c r="F42" s="145"/>
      <c r="G42" s="83">
        <f>SUM(G43)</f>
        <v>95500</v>
      </c>
      <c r="I42" s="11"/>
    </row>
    <row r="43" spans="1:10" ht="15.75">
      <c r="A43" s="85" t="s">
        <v>64</v>
      </c>
      <c r="B43" s="145">
        <v>914</v>
      </c>
      <c r="C43" s="144" t="s">
        <v>83</v>
      </c>
      <c r="D43" s="144" t="s">
        <v>86</v>
      </c>
      <c r="E43" s="144"/>
      <c r="F43" s="145"/>
      <c r="G43" s="83">
        <f>SUM(G44:G46)</f>
        <v>95500</v>
      </c>
    </row>
    <row r="44" spans="1:10" ht="31.5" customHeight="1">
      <c r="A44" s="255" t="s">
        <v>341</v>
      </c>
      <c r="B44" s="267">
        <v>914</v>
      </c>
      <c r="C44" s="266" t="s">
        <v>83</v>
      </c>
      <c r="D44" s="266" t="s">
        <v>86</v>
      </c>
      <c r="E44" s="266" t="s">
        <v>168</v>
      </c>
      <c r="F44" s="267">
        <v>100</v>
      </c>
      <c r="G44" s="268">
        <v>93500</v>
      </c>
    </row>
    <row r="45" spans="1:10" ht="65.25" customHeight="1">
      <c r="A45" s="257"/>
      <c r="B45" s="267"/>
      <c r="C45" s="266"/>
      <c r="D45" s="266"/>
      <c r="E45" s="266"/>
      <c r="F45" s="267"/>
      <c r="G45" s="268"/>
    </row>
    <row r="46" spans="1:10" s="49" customFormat="1" ht="66" customHeight="1">
      <c r="A46" s="92" t="s">
        <v>342</v>
      </c>
      <c r="B46" s="143">
        <v>914</v>
      </c>
      <c r="C46" s="142" t="s">
        <v>83</v>
      </c>
      <c r="D46" s="142" t="s">
        <v>86</v>
      </c>
      <c r="E46" s="142" t="s">
        <v>168</v>
      </c>
      <c r="F46" s="143">
        <v>200</v>
      </c>
      <c r="G46" s="165">
        <v>2000</v>
      </c>
    </row>
    <row r="47" spans="1:10" ht="31.5">
      <c r="A47" s="85" t="s">
        <v>202</v>
      </c>
      <c r="B47" s="145">
        <v>914</v>
      </c>
      <c r="C47" s="144" t="s">
        <v>86</v>
      </c>
      <c r="D47" s="144" t="s">
        <v>82</v>
      </c>
      <c r="E47" s="144"/>
      <c r="F47" s="145"/>
      <c r="G47" s="83">
        <f>G48</f>
        <v>150000</v>
      </c>
    </row>
    <row r="48" spans="1:10" ht="15.75">
      <c r="A48" s="85" t="s">
        <v>66</v>
      </c>
      <c r="B48" s="145">
        <v>914</v>
      </c>
      <c r="C48" s="144" t="s">
        <v>86</v>
      </c>
      <c r="D48" s="144">
        <v>10</v>
      </c>
      <c r="E48" s="144"/>
      <c r="F48" s="145"/>
      <c r="G48" s="83">
        <f>G49+G51</f>
        <v>150000</v>
      </c>
    </row>
    <row r="49" spans="1:10" ht="31.5">
      <c r="A49" s="91" t="s">
        <v>67</v>
      </c>
      <c r="B49" s="267">
        <v>914</v>
      </c>
      <c r="C49" s="266" t="s">
        <v>86</v>
      </c>
      <c r="D49" s="266">
        <v>10</v>
      </c>
      <c r="E49" s="266" t="s">
        <v>125</v>
      </c>
      <c r="F49" s="267">
        <v>200</v>
      </c>
      <c r="G49" s="268">
        <v>150000</v>
      </c>
    </row>
    <row r="50" spans="1:10" ht="31.5">
      <c r="A50" s="92" t="s">
        <v>61</v>
      </c>
      <c r="B50" s="267"/>
      <c r="C50" s="266"/>
      <c r="D50" s="266"/>
      <c r="E50" s="266"/>
      <c r="F50" s="267"/>
      <c r="G50" s="268"/>
    </row>
    <row r="51" spans="1:10" s="49" customFormat="1" ht="73.5" hidden="1" customHeight="1">
      <c r="A51" s="92" t="s">
        <v>313</v>
      </c>
      <c r="B51" s="143">
        <v>914</v>
      </c>
      <c r="C51" s="142" t="s">
        <v>86</v>
      </c>
      <c r="D51" s="142" t="s">
        <v>194</v>
      </c>
      <c r="E51" s="142" t="s">
        <v>125</v>
      </c>
      <c r="F51" s="143">
        <v>400</v>
      </c>
      <c r="G51" s="150"/>
    </row>
    <row r="52" spans="1:10" s="49" customFormat="1" ht="15.75">
      <c r="A52" s="101" t="s">
        <v>216</v>
      </c>
      <c r="B52" s="145">
        <v>914</v>
      </c>
      <c r="C52" s="144" t="s">
        <v>84</v>
      </c>
      <c r="D52" s="144" t="s">
        <v>82</v>
      </c>
      <c r="E52" s="144"/>
      <c r="F52" s="145"/>
      <c r="G52" s="83">
        <f>G53+G60</f>
        <v>2157133</v>
      </c>
      <c r="H52" s="11"/>
    </row>
    <row r="53" spans="1:10" s="49" customFormat="1" ht="15.75">
      <c r="A53" s="101" t="s">
        <v>217</v>
      </c>
      <c r="B53" s="145">
        <v>914</v>
      </c>
      <c r="C53" s="144" t="s">
        <v>84</v>
      </c>
      <c r="D53" s="144" t="s">
        <v>218</v>
      </c>
      <c r="E53" s="144"/>
      <c r="F53" s="145"/>
      <c r="G53" s="83">
        <f>G54+G56+G58+G63</f>
        <v>2157133</v>
      </c>
    </row>
    <row r="54" spans="1:10" s="49" customFormat="1" ht="47.25">
      <c r="A54" s="96" t="s">
        <v>222</v>
      </c>
      <c r="B54" s="260">
        <v>914</v>
      </c>
      <c r="C54" s="262" t="s">
        <v>84</v>
      </c>
      <c r="D54" s="262" t="s">
        <v>218</v>
      </c>
      <c r="E54" s="262" t="s">
        <v>219</v>
      </c>
      <c r="F54" s="260">
        <v>200</v>
      </c>
      <c r="G54" s="246">
        <v>444323</v>
      </c>
      <c r="I54" s="11"/>
      <c r="J54" s="11"/>
    </row>
    <row r="55" spans="1:10" s="49" customFormat="1" ht="31.5">
      <c r="A55" s="96" t="s">
        <v>270</v>
      </c>
      <c r="B55" s="261"/>
      <c r="C55" s="263"/>
      <c r="D55" s="263"/>
      <c r="E55" s="263"/>
      <c r="F55" s="261"/>
      <c r="G55" s="248"/>
      <c r="I55" s="11"/>
    </row>
    <row r="56" spans="1:10" s="49" customFormat="1" ht="54" customHeight="1">
      <c r="A56" s="91" t="s">
        <v>221</v>
      </c>
      <c r="B56" s="260">
        <v>914</v>
      </c>
      <c r="C56" s="262" t="s">
        <v>84</v>
      </c>
      <c r="D56" s="262" t="s">
        <v>218</v>
      </c>
      <c r="E56" s="262" t="s">
        <v>220</v>
      </c>
      <c r="F56" s="260">
        <v>200</v>
      </c>
      <c r="G56" s="246">
        <v>520647</v>
      </c>
      <c r="J56" s="11"/>
    </row>
    <row r="57" spans="1:10" s="49" customFormat="1" ht="39.75" customHeight="1">
      <c r="A57" s="96" t="s">
        <v>270</v>
      </c>
      <c r="B57" s="264"/>
      <c r="C57" s="265"/>
      <c r="D57" s="265"/>
      <c r="E57" s="265"/>
      <c r="F57" s="264"/>
      <c r="G57" s="247"/>
      <c r="J57" s="11"/>
    </row>
    <row r="58" spans="1:10" s="49" customFormat="1" ht="85.5" customHeight="1">
      <c r="A58" s="84" t="s">
        <v>288</v>
      </c>
      <c r="B58" s="143">
        <v>914</v>
      </c>
      <c r="C58" s="142" t="s">
        <v>84</v>
      </c>
      <c r="D58" s="142" t="s">
        <v>218</v>
      </c>
      <c r="E58" s="142" t="s">
        <v>289</v>
      </c>
      <c r="F58" s="143">
        <v>200</v>
      </c>
      <c r="G58" s="165">
        <v>304791</v>
      </c>
      <c r="J58" s="11"/>
    </row>
    <row r="59" spans="1:10" s="49" customFormat="1" ht="85.5" hidden="1" customHeight="1">
      <c r="A59" s="84" t="s">
        <v>298</v>
      </c>
      <c r="B59" s="143">
        <v>914</v>
      </c>
      <c r="C59" s="142" t="s">
        <v>84</v>
      </c>
      <c r="D59" s="142" t="s">
        <v>218</v>
      </c>
      <c r="E59" s="142" t="s">
        <v>299</v>
      </c>
      <c r="F59" s="143">
        <v>200</v>
      </c>
      <c r="G59" s="165"/>
    </row>
    <row r="60" spans="1:10" s="49" customFormat="1" ht="15.75" hidden="1">
      <c r="A60" s="85" t="s">
        <v>241</v>
      </c>
      <c r="B60" s="145">
        <v>914</v>
      </c>
      <c r="C60" s="144" t="s">
        <v>84</v>
      </c>
      <c r="D60" s="144" t="s">
        <v>242</v>
      </c>
      <c r="E60" s="142"/>
      <c r="F60" s="143"/>
      <c r="G60" s="83">
        <f>G61</f>
        <v>0</v>
      </c>
    </row>
    <row r="61" spans="1:10" s="49" customFormat="1" ht="30" hidden="1" customHeight="1">
      <c r="A61" s="91" t="s">
        <v>243</v>
      </c>
      <c r="B61" s="260">
        <v>914</v>
      </c>
      <c r="C61" s="262" t="s">
        <v>84</v>
      </c>
      <c r="D61" s="262" t="s">
        <v>242</v>
      </c>
      <c r="E61" s="262" t="s">
        <v>245</v>
      </c>
      <c r="F61" s="260">
        <v>200</v>
      </c>
      <c r="G61" s="246"/>
    </row>
    <row r="62" spans="1:10" s="49" customFormat="1" ht="30.75" hidden="1" customHeight="1">
      <c r="A62" s="92" t="s">
        <v>270</v>
      </c>
      <c r="B62" s="261"/>
      <c r="C62" s="263"/>
      <c r="D62" s="263"/>
      <c r="E62" s="263"/>
      <c r="F62" s="261"/>
      <c r="G62" s="248"/>
    </row>
    <row r="63" spans="1:10" s="49" customFormat="1" ht="99" customHeight="1">
      <c r="A63" s="92" t="s">
        <v>333</v>
      </c>
      <c r="B63" s="156">
        <v>914</v>
      </c>
      <c r="C63" s="157" t="s">
        <v>84</v>
      </c>
      <c r="D63" s="157" t="s">
        <v>218</v>
      </c>
      <c r="E63" s="157" t="s">
        <v>299</v>
      </c>
      <c r="F63" s="156">
        <v>200</v>
      </c>
      <c r="G63" s="164">
        <v>887372</v>
      </c>
    </row>
    <row r="64" spans="1:10" ht="15" customHeight="1">
      <c r="A64" s="85" t="s">
        <v>201</v>
      </c>
      <c r="B64" s="145">
        <v>914</v>
      </c>
      <c r="C64" s="144" t="s">
        <v>85</v>
      </c>
      <c r="D64" s="144" t="s">
        <v>82</v>
      </c>
      <c r="E64" s="144"/>
      <c r="F64" s="145"/>
      <c r="G64" s="83">
        <f>G65+G70</f>
        <v>1821209</v>
      </c>
      <c r="H64" s="11"/>
    </row>
    <row r="65" spans="1:10" s="49" customFormat="1" ht="15.75">
      <c r="A65" s="85" t="s">
        <v>215</v>
      </c>
      <c r="B65" s="145">
        <v>914</v>
      </c>
      <c r="C65" s="144" t="s">
        <v>85</v>
      </c>
      <c r="D65" s="144" t="s">
        <v>83</v>
      </c>
      <c r="E65" s="144"/>
      <c r="F65" s="145"/>
      <c r="G65" s="83">
        <f>G66+G69</f>
        <v>1325000</v>
      </c>
    </row>
    <row r="66" spans="1:10" s="49" customFormat="1" ht="18" customHeight="1">
      <c r="A66" s="91" t="s">
        <v>214</v>
      </c>
      <c r="B66" s="260">
        <v>914</v>
      </c>
      <c r="C66" s="262" t="s">
        <v>85</v>
      </c>
      <c r="D66" s="262" t="s">
        <v>83</v>
      </c>
      <c r="E66" s="262" t="s">
        <v>213</v>
      </c>
      <c r="F66" s="260">
        <v>200</v>
      </c>
      <c r="G66" s="246">
        <v>180000</v>
      </c>
    </row>
    <row r="67" spans="1:10" s="49" customFormat="1" ht="33" customHeight="1">
      <c r="A67" s="92" t="s">
        <v>270</v>
      </c>
      <c r="B67" s="261"/>
      <c r="C67" s="263"/>
      <c r="D67" s="263"/>
      <c r="E67" s="263"/>
      <c r="F67" s="261"/>
      <c r="G67" s="248"/>
    </row>
    <row r="68" spans="1:10" s="49" customFormat="1" ht="65.25" hidden="1" customHeight="1">
      <c r="A68" s="92" t="s">
        <v>304</v>
      </c>
      <c r="B68" s="140">
        <v>914</v>
      </c>
      <c r="C68" s="141" t="s">
        <v>85</v>
      </c>
      <c r="D68" s="141" t="s">
        <v>83</v>
      </c>
      <c r="E68" s="141" t="s">
        <v>305</v>
      </c>
      <c r="F68" s="140">
        <v>200</v>
      </c>
      <c r="G68" s="164"/>
    </row>
    <row r="69" spans="1:10" s="49" customFormat="1" ht="65.25" customHeight="1">
      <c r="A69" s="64" t="s">
        <v>398</v>
      </c>
      <c r="B69" s="210">
        <v>914</v>
      </c>
      <c r="C69" s="209" t="s">
        <v>85</v>
      </c>
      <c r="D69" s="209" t="s">
        <v>83</v>
      </c>
      <c r="E69" s="211" t="s">
        <v>399</v>
      </c>
      <c r="F69" s="210">
        <v>200</v>
      </c>
      <c r="G69" s="208">
        <v>1145000</v>
      </c>
    </row>
    <row r="70" spans="1:10" ht="15.75">
      <c r="A70" s="85" t="s">
        <v>68</v>
      </c>
      <c r="B70" s="145">
        <v>914</v>
      </c>
      <c r="C70" s="144" t="s">
        <v>85</v>
      </c>
      <c r="D70" s="144" t="s">
        <v>86</v>
      </c>
      <c r="E70" s="144"/>
      <c r="F70" s="145"/>
      <c r="G70" s="83">
        <f>G71+G73+G75+G77</f>
        <v>496209</v>
      </c>
    </row>
    <row r="71" spans="1:10" ht="33.75" customHeight="1">
      <c r="A71" s="91" t="s">
        <v>69</v>
      </c>
      <c r="B71" s="267">
        <v>914</v>
      </c>
      <c r="C71" s="266" t="s">
        <v>85</v>
      </c>
      <c r="D71" s="266" t="s">
        <v>86</v>
      </c>
      <c r="E71" s="266" t="s">
        <v>126</v>
      </c>
      <c r="F71" s="267">
        <v>200</v>
      </c>
      <c r="G71" s="268">
        <v>266209</v>
      </c>
      <c r="H71" s="11"/>
      <c r="J71" s="11"/>
    </row>
    <row r="72" spans="1:10" ht="31.5">
      <c r="A72" s="92" t="s">
        <v>270</v>
      </c>
      <c r="B72" s="267"/>
      <c r="C72" s="266"/>
      <c r="D72" s="266"/>
      <c r="E72" s="266"/>
      <c r="F72" s="267"/>
      <c r="G72" s="268"/>
    </row>
    <row r="73" spans="1:10" ht="31.5">
      <c r="A73" s="91" t="s">
        <v>112</v>
      </c>
      <c r="B73" s="267">
        <v>914</v>
      </c>
      <c r="C73" s="266" t="s">
        <v>85</v>
      </c>
      <c r="D73" s="266" t="s">
        <v>86</v>
      </c>
      <c r="E73" s="266" t="s">
        <v>127</v>
      </c>
      <c r="F73" s="267">
        <v>200</v>
      </c>
      <c r="G73" s="268">
        <v>170000</v>
      </c>
    </row>
    <row r="74" spans="1:10" ht="31.5">
      <c r="A74" s="92" t="s">
        <v>270</v>
      </c>
      <c r="B74" s="267"/>
      <c r="C74" s="266"/>
      <c r="D74" s="266"/>
      <c r="E74" s="266"/>
      <c r="F74" s="267"/>
      <c r="G74" s="268"/>
      <c r="I74" s="11"/>
    </row>
    <row r="75" spans="1:10" s="49" customFormat="1" ht="21" customHeight="1">
      <c r="A75" s="91" t="s">
        <v>244</v>
      </c>
      <c r="B75" s="260">
        <v>914</v>
      </c>
      <c r="C75" s="262" t="s">
        <v>85</v>
      </c>
      <c r="D75" s="262" t="s">
        <v>86</v>
      </c>
      <c r="E75" s="262" t="s">
        <v>246</v>
      </c>
      <c r="F75" s="260">
        <v>200</v>
      </c>
      <c r="G75" s="246">
        <v>60000</v>
      </c>
    </row>
    <row r="76" spans="1:10" s="49" customFormat="1" ht="31.5" customHeight="1">
      <c r="A76" s="92" t="s">
        <v>270</v>
      </c>
      <c r="B76" s="261"/>
      <c r="C76" s="263"/>
      <c r="D76" s="263"/>
      <c r="E76" s="263"/>
      <c r="F76" s="261"/>
      <c r="G76" s="248"/>
    </row>
    <row r="77" spans="1:10" s="49" customFormat="1" ht="68.25" hidden="1" customHeight="1">
      <c r="A77" s="92" t="s">
        <v>306</v>
      </c>
      <c r="B77" s="140">
        <v>914</v>
      </c>
      <c r="C77" s="141" t="s">
        <v>85</v>
      </c>
      <c r="D77" s="141" t="s">
        <v>86</v>
      </c>
      <c r="E77" s="141" t="s">
        <v>307</v>
      </c>
      <c r="F77" s="140">
        <v>200</v>
      </c>
      <c r="G77" s="149"/>
    </row>
    <row r="78" spans="1:10" s="21" customFormat="1" ht="17.25" customHeight="1">
      <c r="A78" s="85" t="s">
        <v>197</v>
      </c>
      <c r="B78" s="145">
        <v>914</v>
      </c>
      <c r="C78" s="144" t="s">
        <v>194</v>
      </c>
      <c r="D78" s="144" t="s">
        <v>82</v>
      </c>
      <c r="E78" s="144"/>
      <c r="F78" s="145"/>
      <c r="G78" s="83">
        <f>G79</f>
        <v>152917.79999999999</v>
      </c>
      <c r="I78" s="58"/>
      <c r="J78" s="58"/>
    </row>
    <row r="79" spans="1:10" ht="15.75">
      <c r="A79" s="85" t="s">
        <v>70</v>
      </c>
      <c r="B79" s="145">
        <v>914</v>
      </c>
      <c r="C79" s="144">
        <v>10</v>
      </c>
      <c r="D79" s="144" t="s">
        <v>81</v>
      </c>
      <c r="E79" s="142"/>
      <c r="F79" s="143"/>
      <c r="G79" s="83">
        <f>SUM(G80)</f>
        <v>152917.79999999999</v>
      </c>
    </row>
    <row r="80" spans="1:10" ht="31.5">
      <c r="A80" s="91" t="s">
        <v>71</v>
      </c>
      <c r="B80" s="270">
        <v>914</v>
      </c>
      <c r="C80" s="269">
        <v>10</v>
      </c>
      <c r="D80" s="269" t="s">
        <v>81</v>
      </c>
      <c r="E80" s="266" t="s">
        <v>133</v>
      </c>
      <c r="F80" s="267">
        <v>300</v>
      </c>
      <c r="G80" s="268">
        <v>152917.79999999999</v>
      </c>
      <c r="H80" s="11"/>
    </row>
    <row r="81" spans="1:12" ht="22.5" customHeight="1">
      <c r="A81" s="92" t="s">
        <v>72</v>
      </c>
      <c r="B81" s="270"/>
      <c r="C81" s="269"/>
      <c r="D81" s="269"/>
      <c r="E81" s="266"/>
      <c r="F81" s="267"/>
      <c r="G81" s="268"/>
    </row>
    <row r="82" spans="1:12" ht="31.5" customHeight="1">
      <c r="A82" s="85" t="s">
        <v>73</v>
      </c>
      <c r="B82" s="102">
        <v>914</v>
      </c>
      <c r="C82" s="144"/>
      <c r="D82" s="144"/>
      <c r="E82" s="142"/>
      <c r="F82" s="143"/>
      <c r="G82" s="83">
        <f>G83+G87+G110</f>
        <v>4503102.42</v>
      </c>
    </row>
    <row r="83" spans="1:12" s="20" customFormat="1" ht="16.5" customHeight="1">
      <c r="A83" s="85" t="s">
        <v>196</v>
      </c>
      <c r="B83" s="85"/>
      <c r="C83" s="144" t="s">
        <v>87</v>
      </c>
      <c r="D83" s="144" t="s">
        <v>82</v>
      </c>
      <c r="E83" s="142"/>
      <c r="F83" s="143"/>
      <c r="G83" s="83">
        <f>G84</f>
        <v>3000</v>
      </c>
    </row>
    <row r="84" spans="1:12" ht="21" customHeight="1">
      <c r="A84" s="85" t="s">
        <v>271</v>
      </c>
      <c r="B84" s="145">
        <v>914</v>
      </c>
      <c r="C84" s="144" t="s">
        <v>87</v>
      </c>
      <c r="D84" s="144" t="s">
        <v>87</v>
      </c>
      <c r="E84" s="142"/>
      <c r="F84" s="145"/>
      <c r="G84" s="83">
        <f>SUM(G85)</f>
        <v>3000</v>
      </c>
    </row>
    <row r="85" spans="1:12" ht="80.25" customHeight="1">
      <c r="A85" s="91" t="s">
        <v>277</v>
      </c>
      <c r="B85" s="267">
        <v>914</v>
      </c>
      <c r="C85" s="266" t="s">
        <v>87</v>
      </c>
      <c r="D85" s="266" t="s">
        <v>87</v>
      </c>
      <c r="E85" s="266" t="s">
        <v>128</v>
      </c>
      <c r="F85" s="267">
        <v>200</v>
      </c>
      <c r="G85" s="268">
        <v>3000</v>
      </c>
    </row>
    <row r="86" spans="1:12" ht="38.25" customHeight="1">
      <c r="A86" s="92" t="s">
        <v>270</v>
      </c>
      <c r="B86" s="267"/>
      <c r="C86" s="266"/>
      <c r="D86" s="266"/>
      <c r="E86" s="266"/>
      <c r="F86" s="267"/>
      <c r="G86" s="268"/>
    </row>
    <row r="87" spans="1:12" ht="25.5" customHeight="1">
      <c r="A87" s="85" t="s">
        <v>281</v>
      </c>
      <c r="B87" s="145">
        <v>914</v>
      </c>
      <c r="C87" s="144" t="s">
        <v>88</v>
      </c>
      <c r="D87" s="144" t="s">
        <v>82</v>
      </c>
      <c r="E87" s="144"/>
      <c r="F87" s="145"/>
      <c r="G87" s="83">
        <f>G88</f>
        <v>4497102.42</v>
      </c>
    </row>
    <row r="88" spans="1:12" ht="25.5" customHeight="1">
      <c r="A88" s="85" t="s">
        <v>74</v>
      </c>
      <c r="B88" s="145">
        <v>914</v>
      </c>
      <c r="C88" s="144" t="s">
        <v>88</v>
      </c>
      <c r="D88" s="144" t="s">
        <v>81</v>
      </c>
      <c r="E88" s="144"/>
      <c r="F88" s="145"/>
      <c r="G88" s="83">
        <f>G89+G101</f>
        <v>4497102.42</v>
      </c>
      <c r="H88" s="11"/>
    </row>
    <row r="89" spans="1:12" ht="22.5" customHeight="1">
      <c r="A89" s="86" t="s">
        <v>75</v>
      </c>
      <c r="B89" s="103">
        <v>914</v>
      </c>
      <c r="C89" s="104" t="s">
        <v>88</v>
      </c>
      <c r="D89" s="104" t="s">
        <v>81</v>
      </c>
      <c r="E89" s="104"/>
      <c r="F89" s="103"/>
      <c r="G89" s="82">
        <f>SUM(G90:G100)</f>
        <v>3363527.22</v>
      </c>
    </row>
    <row r="90" spans="1:12" ht="37.5" customHeight="1">
      <c r="A90" s="91" t="s">
        <v>273</v>
      </c>
      <c r="B90" s="267">
        <v>914</v>
      </c>
      <c r="C90" s="266" t="s">
        <v>88</v>
      </c>
      <c r="D90" s="266" t="s">
        <v>81</v>
      </c>
      <c r="E90" s="266" t="s">
        <v>134</v>
      </c>
      <c r="F90" s="267">
        <v>100</v>
      </c>
      <c r="G90" s="268">
        <v>1742058.11</v>
      </c>
    </row>
    <row r="91" spans="1:12" ht="67.5" customHeight="1">
      <c r="A91" s="92" t="s">
        <v>59</v>
      </c>
      <c r="B91" s="267"/>
      <c r="C91" s="266"/>
      <c r="D91" s="266"/>
      <c r="E91" s="266"/>
      <c r="F91" s="267"/>
      <c r="G91" s="268"/>
    </row>
    <row r="92" spans="1:12" ht="40.5" customHeight="1">
      <c r="A92" s="50" t="s">
        <v>274</v>
      </c>
      <c r="B92" s="233">
        <v>914</v>
      </c>
      <c r="C92" s="234" t="s">
        <v>88</v>
      </c>
      <c r="D92" s="234" t="s">
        <v>81</v>
      </c>
      <c r="E92" s="234" t="s">
        <v>134</v>
      </c>
      <c r="F92" s="233">
        <v>200</v>
      </c>
      <c r="G92" s="232">
        <v>1105906.7</v>
      </c>
      <c r="H92" s="11"/>
      <c r="I92" s="11"/>
    </row>
    <row r="93" spans="1:12" ht="31.5">
      <c r="A93" s="75" t="s">
        <v>270</v>
      </c>
      <c r="B93" s="233"/>
      <c r="C93" s="234"/>
      <c r="D93" s="234"/>
      <c r="E93" s="234"/>
      <c r="F93" s="233"/>
      <c r="G93" s="232"/>
      <c r="L93" s="11"/>
    </row>
    <row r="94" spans="1:12" ht="31.5">
      <c r="A94" s="91" t="s">
        <v>76</v>
      </c>
      <c r="B94" s="267">
        <v>914</v>
      </c>
      <c r="C94" s="266" t="s">
        <v>88</v>
      </c>
      <c r="D94" s="266" t="s">
        <v>81</v>
      </c>
      <c r="E94" s="266" t="s">
        <v>134</v>
      </c>
      <c r="F94" s="267">
        <v>800</v>
      </c>
      <c r="G94" s="268">
        <v>51800</v>
      </c>
      <c r="H94" s="271"/>
    </row>
    <row r="95" spans="1:12" ht="15.75">
      <c r="A95" s="92" t="s">
        <v>62</v>
      </c>
      <c r="B95" s="267"/>
      <c r="C95" s="266"/>
      <c r="D95" s="266"/>
      <c r="E95" s="266"/>
      <c r="F95" s="267"/>
      <c r="G95" s="268"/>
      <c r="H95" s="271"/>
    </row>
    <row r="96" spans="1:12" ht="63" customHeight="1">
      <c r="A96" s="91" t="s">
        <v>119</v>
      </c>
      <c r="B96" s="267">
        <v>914</v>
      </c>
      <c r="C96" s="266" t="s">
        <v>88</v>
      </c>
      <c r="D96" s="266" t="s">
        <v>81</v>
      </c>
      <c r="E96" s="262" t="s">
        <v>135</v>
      </c>
      <c r="F96" s="260">
        <v>100</v>
      </c>
      <c r="G96" s="246">
        <v>162141</v>
      </c>
    </row>
    <row r="97" spans="1:10" ht="62.25" customHeight="1">
      <c r="A97" s="92" t="s">
        <v>59</v>
      </c>
      <c r="B97" s="267"/>
      <c r="C97" s="266"/>
      <c r="D97" s="266"/>
      <c r="E97" s="263"/>
      <c r="F97" s="261"/>
      <c r="G97" s="248"/>
    </row>
    <row r="98" spans="1:10" s="49" customFormat="1" ht="67.5" customHeight="1">
      <c r="A98" s="96" t="s">
        <v>331</v>
      </c>
      <c r="B98" s="159">
        <v>914</v>
      </c>
      <c r="C98" s="158" t="s">
        <v>88</v>
      </c>
      <c r="D98" s="158" t="s">
        <v>81</v>
      </c>
      <c r="E98" s="161" t="s">
        <v>332</v>
      </c>
      <c r="F98" s="160">
        <v>200</v>
      </c>
      <c r="G98" s="163">
        <v>300000</v>
      </c>
    </row>
    <row r="99" spans="1:10" ht="62.25" customHeight="1">
      <c r="A99" s="91" t="s">
        <v>120</v>
      </c>
      <c r="B99" s="267">
        <v>914</v>
      </c>
      <c r="C99" s="266" t="s">
        <v>88</v>
      </c>
      <c r="D99" s="266" t="s">
        <v>81</v>
      </c>
      <c r="E99" s="262" t="s">
        <v>136</v>
      </c>
      <c r="F99" s="260">
        <v>100</v>
      </c>
      <c r="G99" s="246">
        <v>1621.41</v>
      </c>
    </row>
    <row r="100" spans="1:10" ht="61.5" customHeight="1">
      <c r="A100" s="92" t="s">
        <v>59</v>
      </c>
      <c r="B100" s="267"/>
      <c r="C100" s="266"/>
      <c r="D100" s="266"/>
      <c r="E100" s="263"/>
      <c r="F100" s="261"/>
      <c r="G100" s="248"/>
    </row>
    <row r="101" spans="1:10" s="13" customFormat="1" ht="15.75">
      <c r="A101" s="86" t="s">
        <v>193</v>
      </c>
      <c r="B101" s="103">
        <v>914</v>
      </c>
      <c r="C101" s="104" t="s">
        <v>88</v>
      </c>
      <c r="D101" s="104" t="s">
        <v>81</v>
      </c>
      <c r="E101" s="104"/>
      <c r="F101" s="103"/>
      <c r="G101" s="82">
        <f>SUM(G102:G109)</f>
        <v>1133575.2</v>
      </c>
    </row>
    <row r="102" spans="1:10" s="47" customFormat="1" ht="78.75">
      <c r="A102" s="91" t="s">
        <v>209</v>
      </c>
      <c r="B102" s="260">
        <v>914</v>
      </c>
      <c r="C102" s="262" t="s">
        <v>88</v>
      </c>
      <c r="D102" s="262" t="s">
        <v>81</v>
      </c>
      <c r="E102" s="262" t="s">
        <v>210</v>
      </c>
      <c r="F102" s="260">
        <v>100</v>
      </c>
      <c r="G102" s="246">
        <v>323335.5</v>
      </c>
      <c r="I102" s="11"/>
    </row>
    <row r="103" spans="1:10" s="47" customFormat="1" ht="63">
      <c r="A103" s="92" t="s">
        <v>59</v>
      </c>
      <c r="B103" s="261"/>
      <c r="C103" s="263"/>
      <c r="D103" s="263"/>
      <c r="E103" s="263"/>
      <c r="F103" s="261"/>
      <c r="G103" s="248"/>
    </row>
    <row r="104" spans="1:10" s="47" customFormat="1" ht="63">
      <c r="A104" s="91" t="s">
        <v>211</v>
      </c>
      <c r="B104" s="260">
        <v>914</v>
      </c>
      <c r="C104" s="262" t="s">
        <v>88</v>
      </c>
      <c r="D104" s="262" t="s">
        <v>81</v>
      </c>
      <c r="E104" s="262" t="s">
        <v>212</v>
      </c>
      <c r="F104" s="260">
        <v>100</v>
      </c>
      <c r="G104" s="246">
        <v>17017.66</v>
      </c>
      <c r="I104" s="11"/>
    </row>
    <row r="105" spans="1:10" s="47" customFormat="1" ht="63">
      <c r="A105" s="92" t="s">
        <v>59</v>
      </c>
      <c r="B105" s="261"/>
      <c r="C105" s="263"/>
      <c r="D105" s="263"/>
      <c r="E105" s="263"/>
      <c r="F105" s="261"/>
      <c r="G105" s="248"/>
    </row>
    <row r="106" spans="1:10" s="13" customFormat="1" ht="46.5" customHeight="1">
      <c r="A106" s="91" t="s">
        <v>191</v>
      </c>
      <c r="B106" s="260">
        <v>914</v>
      </c>
      <c r="C106" s="262" t="s">
        <v>88</v>
      </c>
      <c r="D106" s="262" t="s">
        <v>81</v>
      </c>
      <c r="E106" s="262" t="s">
        <v>192</v>
      </c>
      <c r="F106" s="260">
        <v>100</v>
      </c>
      <c r="G106" s="246">
        <v>485000.2</v>
      </c>
      <c r="I106" s="11"/>
    </row>
    <row r="107" spans="1:10" s="13" customFormat="1" ht="62.25" customHeight="1">
      <c r="A107" s="92" t="s">
        <v>59</v>
      </c>
      <c r="B107" s="261"/>
      <c r="C107" s="263"/>
      <c r="D107" s="263"/>
      <c r="E107" s="263"/>
      <c r="F107" s="261"/>
      <c r="G107" s="248"/>
    </row>
    <row r="108" spans="1:10" s="19" customFormat="1" ht="47.25" customHeight="1">
      <c r="A108" s="91" t="s">
        <v>191</v>
      </c>
      <c r="B108" s="267">
        <v>914</v>
      </c>
      <c r="C108" s="266" t="s">
        <v>88</v>
      </c>
      <c r="D108" s="266" t="s">
        <v>81</v>
      </c>
      <c r="E108" s="262" t="s">
        <v>192</v>
      </c>
      <c r="F108" s="260">
        <v>200</v>
      </c>
      <c r="G108" s="246">
        <v>308221.84000000003</v>
      </c>
      <c r="H108" s="11"/>
    </row>
    <row r="109" spans="1:10" s="19" customFormat="1" ht="31.5">
      <c r="A109" s="92" t="s">
        <v>270</v>
      </c>
      <c r="B109" s="267"/>
      <c r="C109" s="266"/>
      <c r="D109" s="266"/>
      <c r="E109" s="263"/>
      <c r="F109" s="261"/>
      <c r="G109" s="248"/>
    </row>
    <row r="110" spans="1:10" s="20" customFormat="1" ht="15.75">
      <c r="A110" s="85" t="s">
        <v>199</v>
      </c>
      <c r="B110" s="145">
        <v>914</v>
      </c>
      <c r="C110" s="144" t="s">
        <v>200</v>
      </c>
      <c r="D110" s="144" t="s">
        <v>82</v>
      </c>
      <c r="E110" s="144"/>
      <c r="F110" s="145"/>
      <c r="G110" s="83">
        <f>G111</f>
        <v>3000</v>
      </c>
    </row>
    <row r="111" spans="1:10" ht="25.5" customHeight="1">
      <c r="A111" s="85" t="s">
        <v>272</v>
      </c>
      <c r="B111" s="145">
        <v>914</v>
      </c>
      <c r="C111" s="144">
        <v>11</v>
      </c>
      <c r="D111" s="144" t="s">
        <v>85</v>
      </c>
      <c r="E111" s="142"/>
      <c r="F111" s="143"/>
      <c r="G111" s="83">
        <f>SUM(G112)</f>
        <v>3000</v>
      </c>
      <c r="J111" s="11"/>
    </row>
    <row r="112" spans="1:10" ht="84" customHeight="1">
      <c r="A112" s="91" t="s">
        <v>275</v>
      </c>
      <c r="B112" s="267">
        <v>914</v>
      </c>
      <c r="C112" s="266">
        <v>11</v>
      </c>
      <c r="D112" s="266" t="s">
        <v>85</v>
      </c>
      <c r="E112" s="266" t="s">
        <v>137</v>
      </c>
      <c r="F112" s="267">
        <v>200</v>
      </c>
      <c r="G112" s="268">
        <v>3000</v>
      </c>
    </row>
    <row r="113" spans="1:10" ht="31.5">
      <c r="A113" s="92" t="s">
        <v>270</v>
      </c>
      <c r="B113" s="267"/>
      <c r="C113" s="266"/>
      <c r="D113" s="266"/>
      <c r="E113" s="266"/>
      <c r="F113" s="267"/>
      <c r="G113" s="268"/>
      <c r="J113" s="11"/>
    </row>
    <row r="114" spans="1:10" ht="15.75">
      <c r="A114" s="85" t="s">
        <v>77</v>
      </c>
      <c r="B114" s="143"/>
      <c r="C114" s="142"/>
      <c r="D114" s="142"/>
      <c r="E114" s="142"/>
      <c r="F114" s="143"/>
      <c r="G114" s="83">
        <f>G11+G82</f>
        <v>13027739.120000001</v>
      </c>
      <c r="H114" s="11"/>
      <c r="I114" s="11"/>
    </row>
    <row r="115" spans="1:10">
      <c r="G115" s="9"/>
      <c r="I115" s="11"/>
    </row>
    <row r="116" spans="1:10">
      <c r="G116" s="11"/>
    </row>
  </sheetData>
  <mergeCells count="198">
    <mergeCell ref="G38:G39"/>
    <mergeCell ref="G40:G41"/>
    <mergeCell ref="A28:A29"/>
    <mergeCell ref="A44:A45"/>
    <mergeCell ref="B31:B32"/>
    <mergeCell ref="C31:C32"/>
    <mergeCell ref="D31:D32"/>
    <mergeCell ref="H94:H95"/>
    <mergeCell ref="E66:E67"/>
    <mergeCell ref="D66:D67"/>
    <mergeCell ref="C66:C67"/>
    <mergeCell ref="B66:B67"/>
    <mergeCell ref="B71:B72"/>
    <mergeCell ref="D85:D86"/>
    <mergeCell ref="D71:D72"/>
    <mergeCell ref="E71:E72"/>
    <mergeCell ref="D73:D74"/>
    <mergeCell ref="C71:C72"/>
    <mergeCell ref="E85:E86"/>
    <mergeCell ref="D80:D81"/>
    <mergeCell ref="E73:E74"/>
    <mergeCell ref="F38:F39"/>
    <mergeCell ref="G44:G45"/>
    <mergeCell ref="G36:G37"/>
    <mergeCell ref="E31:E32"/>
    <mergeCell ref="B49:B50"/>
    <mergeCell ref="D40:D41"/>
    <mergeCell ref="D44:D45"/>
    <mergeCell ref="B44:B45"/>
    <mergeCell ref="B38:B39"/>
    <mergeCell ref="B40:B41"/>
    <mergeCell ref="D38:D39"/>
    <mergeCell ref="C49:C50"/>
    <mergeCell ref="C44:C45"/>
    <mergeCell ref="C38:C39"/>
    <mergeCell ref="C40:C41"/>
    <mergeCell ref="D36:D37"/>
    <mergeCell ref="E40:E41"/>
    <mergeCell ref="E38:E39"/>
    <mergeCell ref="E44:E45"/>
    <mergeCell ref="B36:B37"/>
    <mergeCell ref="C36:C37"/>
    <mergeCell ref="A1:G1"/>
    <mergeCell ref="C14:C15"/>
    <mergeCell ref="A6:G6"/>
    <mergeCell ref="A5:G5"/>
    <mergeCell ref="A4:G4"/>
    <mergeCell ref="A2:G2"/>
    <mergeCell ref="A3:G3"/>
    <mergeCell ref="D14:D15"/>
    <mergeCell ref="E14:E15"/>
    <mergeCell ref="F14:F15"/>
    <mergeCell ref="A8:G8"/>
    <mergeCell ref="B14:B15"/>
    <mergeCell ref="G14:G15"/>
    <mergeCell ref="A9:G9"/>
    <mergeCell ref="A7:G7"/>
    <mergeCell ref="G18:G19"/>
    <mergeCell ref="B20:B21"/>
    <mergeCell ref="C20:C21"/>
    <mergeCell ref="F22:F23"/>
    <mergeCell ref="G28:G29"/>
    <mergeCell ref="B28:B29"/>
    <mergeCell ref="G22:G23"/>
    <mergeCell ref="E20:E21"/>
    <mergeCell ref="C18:C19"/>
    <mergeCell ref="B18:B19"/>
    <mergeCell ref="C28:C29"/>
    <mergeCell ref="D28:D29"/>
    <mergeCell ref="D18:D19"/>
    <mergeCell ref="D20:D21"/>
    <mergeCell ref="F18:F19"/>
    <mergeCell ref="E18:E19"/>
    <mergeCell ref="E22:E23"/>
    <mergeCell ref="E28:E29"/>
    <mergeCell ref="F28:F29"/>
    <mergeCell ref="F20:F21"/>
    <mergeCell ref="G20:G21"/>
    <mergeCell ref="C22:C23"/>
    <mergeCell ref="D22:D23"/>
    <mergeCell ref="B22:B23"/>
    <mergeCell ref="G71:G72"/>
    <mergeCell ref="F44:F45"/>
    <mergeCell ref="F40:F41"/>
    <mergeCell ref="G66:G67"/>
    <mergeCell ref="F66:F67"/>
    <mergeCell ref="F71:F72"/>
    <mergeCell ref="F73:F74"/>
    <mergeCell ref="C96:C97"/>
    <mergeCell ref="D96:D97"/>
    <mergeCell ref="E96:E97"/>
    <mergeCell ref="F96:F97"/>
    <mergeCell ref="G96:G97"/>
    <mergeCell ref="G49:G50"/>
    <mergeCell ref="F49:F50"/>
    <mergeCell ref="B73:B74"/>
    <mergeCell ref="C73:C74"/>
    <mergeCell ref="C80:C81"/>
    <mergeCell ref="B80:B81"/>
    <mergeCell ref="F94:F95"/>
    <mergeCell ref="G94:G95"/>
    <mergeCell ref="B96:B97"/>
    <mergeCell ref="B75:B76"/>
    <mergeCell ref="C75:C76"/>
    <mergeCell ref="D75:D76"/>
    <mergeCell ref="F75:F76"/>
    <mergeCell ref="G75:G76"/>
    <mergeCell ref="E75:E76"/>
    <mergeCell ref="G85:G86"/>
    <mergeCell ref="G80:G81"/>
    <mergeCell ref="F80:F81"/>
    <mergeCell ref="E80:E81"/>
    <mergeCell ref="F85:F86"/>
    <mergeCell ref="G73:G74"/>
    <mergeCell ref="F112:F113"/>
    <mergeCell ref="G112:G113"/>
    <mergeCell ref="E112:E113"/>
    <mergeCell ref="B112:B113"/>
    <mergeCell ref="C112:C113"/>
    <mergeCell ref="D112:D113"/>
    <mergeCell ref="C90:C91"/>
    <mergeCell ref="C92:C93"/>
    <mergeCell ref="E92:E93"/>
    <mergeCell ref="G92:G93"/>
    <mergeCell ref="E90:E91"/>
    <mergeCell ref="F90:F91"/>
    <mergeCell ref="D94:D95"/>
    <mergeCell ref="G90:G91"/>
    <mergeCell ref="D90:D91"/>
    <mergeCell ref="D92:D93"/>
    <mergeCell ref="B94:B95"/>
    <mergeCell ref="B92:B93"/>
    <mergeCell ref="C94:C95"/>
    <mergeCell ref="G99:G100"/>
    <mergeCell ref="F99:F100"/>
    <mergeCell ref="E99:E100"/>
    <mergeCell ref="D99:D100"/>
    <mergeCell ref="C99:C100"/>
    <mergeCell ref="D108:D109"/>
    <mergeCell ref="B108:B109"/>
    <mergeCell ref="C108:C109"/>
    <mergeCell ref="G108:G109"/>
    <mergeCell ref="F108:F109"/>
    <mergeCell ref="E108:E109"/>
    <mergeCell ref="G25:G26"/>
    <mergeCell ref="F25:F26"/>
    <mergeCell ref="E25:E26"/>
    <mergeCell ref="D25:D26"/>
    <mergeCell ref="C25:C26"/>
    <mergeCell ref="B25:B26"/>
    <mergeCell ref="B106:B107"/>
    <mergeCell ref="C106:C107"/>
    <mergeCell ref="D106:D107"/>
    <mergeCell ref="G106:G107"/>
    <mergeCell ref="F106:F107"/>
    <mergeCell ref="E106:E107"/>
    <mergeCell ref="B99:B100"/>
    <mergeCell ref="E94:E95"/>
    <mergeCell ref="B85:B86"/>
    <mergeCell ref="C85:C86"/>
    <mergeCell ref="B90:B91"/>
    <mergeCell ref="F92:F93"/>
    <mergeCell ref="B102:B103"/>
    <mergeCell ref="C102:C103"/>
    <mergeCell ref="D102:D103"/>
    <mergeCell ref="E102:E103"/>
    <mergeCell ref="F102:F103"/>
    <mergeCell ref="G102:G103"/>
    <mergeCell ref="B104:B105"/>
    <mergeCell ref="C104:C105"/>
    <mergeCell ref="D104:D105"/>
    <mergeCell ref="E104:E105"/>
    <mergeCell ref="F104:F105"/>
    <mergeCell ref="G104:G105"/>
    <mergeCell ref="F31:F32"/>
    <mergeCell ref="G31:G32"/>
    <mergeCell ref="B61:B62"/>
    <mergeCell ref="C61:C62"/>
    <mergeCell ref="D61:D62"/>
    <mergeCell ref="E61:E62"/>
    <mergeCell ref="F61:F62"/>
    <mergeCell ref="G61:G62"/>
    <mergeCell ref="G54:G55"/>
    <mergeCell ref="E54:E55"/>
    <mergeCell ref="D54:D55"/>
    <mergeCell ref="C54:C55"/>
    <mergeCell ref="B54:B55"/>
    <mergeCell ref="F54:F55"/>
    <mergeCell ref="B56:B57"/>
    <mergeCell ref="C56:C57"/>
    <mergeCell ref="D56:D57"/>
    <mergeCell ref="E56:E57"/>
    <mergeCell ref="F56:F57"/>
    <mergeCell ref="G56:G57"/>
    <mergeCell ref="E49:E50"/>
    <mergeCell ref="D49:D50"/>
    <mergeCell ref="E36:E37"/>
    <mergeCell ref="F36:F3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44" fitToWidth="2" fitToHeight="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2"/>
  <sheetViews>
    <sheetView zoomScaleSheetLayoutView="100" workbookViewId="0">
      <selection sqref="A1:H1"/>
    </sheetView>
  </sheetViews>
  <sheetFormatPr defaultRowHeight="15"/>
  <cols>
    <col min="1" max="1" width="51.85546875" style="18" customWidth="1"/>
    <col min="2" max="2" width="10.7109375" style="18" customWidth="1"/>
    <col min="3" max="3" width="8.85546875" style="18" customWidth="1"/>
    <col min="4" max="4" width="6.28515625" style="18" customWidth="1"/>
    <col min="5" max="5" width="14.140625" style="18" customWidth="1"/>
    <col min="6" max="6" width="11.5703125" style="18" customWidth="1"/>
    <col min="7" max="8" width="16.28515625" style="18" customWidth="1"/>
    <col min="9" max="11" width="14.7109375" style="49" bestFit="1" customWidth="1"/>
    <col min="12" max="16384" width="9.140625" style="49"/>
  </cols>
  <sheetData>
    <row r="1" spans="1:11" ht="15.75">
      <c r="A1" s="249" t="s">
        <v>382</v>
      </c>
      <c r="B1" s="249"/>
      <c r="C1" s="249"/>
      <c r="D1" s="249"/>
      <c r="E1" s="249"/>
      <c r="F1" s="249"/>
      <c r="G1" s="249"/>
      <c r="H1" s="249"/>
    </row>
    <row r="2" spans="1:11" ht="15.75">
      <c r="A2" s="249" t="s">
        <v>296</v>
      </c>
      <c r="B2" s="249"/>
      <c r="C2" s="249"/>
      <c r="D2" s="249"/>
      <c r="E2" s="249"/>
      <c r="F2" s="249"/>
      <c r="G2" s="249"/>
      <c r="H2" s="249"/>
    </row>
    <row r="3" spans="1:11" ht="15.75">
      <c r="A3" s="249" t="s">
        <v>29</v>
      </c>
      <c r="B3" s="249"/>
      <c r="C3" s="249"/>
      <c r="D3" s="249"/>
      <c r="E3" s="249"/>
      <c r="F3" s="249"/>
      <c r="G3" s="249"/>
      <c r="H3" s="249"/>
    </row>
    <row r="4" spans="1:11" ht="15.75">
      <c r="A4" s="249" t="s">
        <v>21</v>
      </c>
      <c r="B4" s="249"/>
      <c r="C4" s="249"/>
      <c r="D4" s="249"/>
      <c r="E4" s="249"/>
      <c r="F4" s="249"/>
      <c r="G4" s="249"/>
      <c r="H4" s="249"/>
    </row>
    <row r="5" spans="1:11" ht="15.75">
      <c r="A5" s="249" t="s">
        <v>22</v>
      </c>
      <c r="B5" s="249"/>
      <c r="C5" s="249"/>
      <c r="D5" s="249"/>
      <c r="E5" s="249"/>
      <c r="F5" s="249"/>
      <c r="G5" s="249"/>
      <c r="H5" s="249"/>
    </row>
    <row r="6" spans="1:11" ht="15.75">
      <c r="A6" s="249" t="s">
        <v>335</v>
      </c>
      <c r="B6" s="249"/>
      <c r="C6" s="249"/>
      <c r="D6" s="249"/>
      <c r="E6" s="249"/>
      <c r="F6" s="249"/>
      <c r="G6" s="249"/>
      <c r="H6" s="249"/>
    </row>
    <row r="7" spans="1:11">
      <c r="A7" s="254" t="s">
        <v>376</v>
      </c>
      <c r="B7" s="254"/>
      <c r="C7" s="254"/>
      <c r="D7" s="254"/>
      <c r="E7" s="254"/>
      <c r="F7" s="254"/>
      <c r="G7" s="254"/>
      <c r="H7" s="254"/>
    </row>
    <row r="8" spans="1:11" ht="15.75" customHeight="1">
      <c r="A8" s="250" t="s">
        <v>326</v>
      </c>
      <c r="B8" s="250"/>
      <c r="C8" s="250"/>
      <c r="D8" s="250"/>
      <c r="E8" s="250"/>
      <c r="F8" s="250"/>
      <c r="G8" s="250"/>
      <c r="H8" s="250"/>
    </row>
    <row r="10" spans="1:11" ht="15.75">
      <c r="A10" s="213" t="s">
        <v>30</v>
      </c>
      <c r="B10" s="213" t="s">
        <v>80</v>
      </c>
      <c r="C10" s="213" t="s">
        <v>79</v>
      </c>
      <c r="D10" s="213" t="s">
        <v>111</v>
      </c>
      <c r="E10" s="213" t="s">
        <v>55</v>
      </c>
      <c r="F10" s="213" t="s">
        <v>56</v>
      </c>
      <c r="G10" s="213" t="s">
        <v>34</v>
      </c>
      <c r="H10" s="213"/>
    </row>
    <row r="11" spans="1:11" ht="19.5" customHeight="1">
      <c r="A11" s="213"/>
      <c r="B11" s="213"/>
      <c r="C11" s="213"/>
      <c r="D11" s="213"/>
      <c r="E11" s="213"/>
      <c r="F11" s="213"/>
      <c r="G11" s="167" t="s">
        <v>287</v>
      </c>
      <c r="H11" s="167" t="s">
        <v>320</v>
      </c>
    </row>
    <row r="12" spans="1:11" ht="47.25">
      <c r="A12" s="48" t="s">
        <v>31</v>
      </c>
      <c r="B12" s="168">
        <v>914</v>
      </c>
      <c r="C12" s="177"/>
      <c r="D12" s="177"/>
      <c r="E12" s="168"/>
      <c r="F12" s="168"/>
      <c r="G12" s="52">
        <f>G13+G38+G42+G46+G52+G63</f>
        <v>6156096</v>
      </c>
      <c r="H12" s="52">
        <f>H13+H38+H42+H46+H52+H63</f>
        <v>5870487</v>
      </c>
      <c r="I12" s="11"/>
      <c r="J12" s="11"/>
    </row>
    <row r="13" spans="1:11" ht="20.25" customHeight="1">
      <c r="A13" s="48" t="s">
        <v>206</v>
      </c>
      <c r="B13" s="168">
        <v>914</v>
      </c>
      <c r="C13" s="177" t="s">
        <v>81</v>
      </c>
      <c r="D13" s="177" t="s">
        <v>82</v>
      </c>
      <c r="E13" s="168"/>
      <c r="F13" s="168"/>
      <c r="G13" s="52">
        <f>G14+G17+G29+G31</f>
        <v>4334963</v>
      </c>
      <c r="H13" s="52">
        <f>H14+H17+H29+H31</f>
        <v>4145908.2</v>
      </c>
      <c r="J13" s="11"/>
    </row>
    <row r="14" spans="1:11" ht="48" customHeight="1">
      <c r="A14" s="48" t="s">
        <v>57</v>
      </c>
      <c r="B14" s="168">
        <v>914</v>
      </c>
      <c r="C14" s="177" t="s">
        <v>81</v>
      </c>
      <c r="D14" s="177" t="s">
        <v>83</v>
      </c>
      <c r="E14" s="168"/>
      <c r="F14" s="168"/>
      <c r="G14" s="52">
        <f>SUM(G15)</f>
        <v>646368</v>
      </c>
      <c r="H14" s="52">
        <f>SUM(H15)</f>
        <v>646368</v>
      </c>
      <c r="I14" s="11"/>
      <c r="J14" s="11"/>
    </row>
    <row r="15" spans="1:11" ht="31.5">
      <c r="A15" s="55" t="s">
        <v>58</v>
      </c>
      <c r="B15" s="272">
        <v>914</v>
      </c>
      <c r="C15" s="273" t="s">
        <v>81</v>
      </c>
      <c r="D15" s="273" t="s">
        <v>83</v>
      </c>
      <c r="E15" s="273" t="s">
        <v>123</v>
      </c>
      <c r="F15" s="272">
        <v>100</v>
      </c>
      <c r="G15" s="268">
        <v>646368</v>
      </c>
      <c r="H15" s="268">
        <v>646368</v>
      </c>
      <c r="J15" s="11"/>
    </row>
    <row r="16" spans="1:11" ht="80.25" customHeight="1">
      <c r="A16" s="56" t="s">
        <v>59</v>
      </c>
      <c r="B16" s="272"/>
      <c r="C16" s="273"/>
      <c r="D16" s="273"/>
      <c r="E16" s="273"/>
      <c r="F16" s="272"/>
      <c r="G16" s="268"/>
      <c r="H16" s="268"/>
      <c r="J16" s="11"/>
      <c r="K16" s="11"/>
    </row>
    <row r="17" spans="1:11" ht="65.25" customHeight="1">
      <c r="A17" s="48" t="s">
        <v>78</v>
      </c>
      <c r="B17" s="168">
        <v>914</v>
      </c>
      <c r="C17" s="177" t="s">
        <v>81</v>
      </c>
      <c r="D17" s="177" t="s">
        <v>84</v>
      </c>
      <c r="E17" s="177"/>
      <c r="F17" s="168"/>
      <c r="G17" s="83">
        <f>G18+G20+G22</f>
        <v>3272072.5</v>
      </c>
      <c r="H17" s="83">
        <f>H18+H20+H22</f>
        <v>3273018.23</v>
      </c>
      <c r="J17" s="11"/>
    </row>
    <row r="18" spans="1:11" ht="31.5">
      <c r="A18" s="55" t="s">
        <v>60</v>
      </c>
      <c r="B18" s="272">
        <v>914</v>
      </c>
      <c r="C18" s="273" t="s">
        <v>81</v>
      </c>
      <c r="D18" s="273" t="s">
        <v>84</v>
      </c>
      <c r="E18" s="273" t="s">
        <v>124</v>
      </c>
      <c r="F18" s="272">
        <v>100</v>
      </c>
      <c r="G18" s="268">
        <v>2890918.23</v>
      </c>
      <c r="H18" s="268">
        <v>2890918.23</v>
      </c>
      <c r="J18" s="11"/>
    </row>
    <row r="19" spans="1:11" ht="78" customHeight="1">
      <c r="A19" s="56" t="s">
        <v>59</v>
      </c>
      <c r="B19" s="272"/>
      <c r="C19" s="273"/>
      <c r="D19" s="273"/>
      <c r="E19" s="273"/>
      <c r="F19" s="272"/>
      <c r="G19" s="268"/>
      <c r="H19" s="268"/>
      <c r="K19" s="11"/>
    </row>
    <row r="20" spans="1:11" ht="31.5">
      <c r="A20" s="55" t="s">
        <v>60</v>
      </c>
      <c r="B20" s="272">
        <v>914</v>
      </c>
      <c r="C20" s="273" t="s">
        <v>81</v>
      </c>
      <c r="D20" s="273" t="s">
        <v>84</v>
      </c>
      <c r="E20" s="273" t="s">
        <v>124</v>
      </c>
      <c r="F20" s="272">
        <v>200</v>
      </c>
      <c r="G20" s="268">
        <v>369054.27</v>
      </c>
      <c r="H20" s="268">
        <v>370000</v>
      </c>
    </row>
    <row r="21" spans="1:11" ht="32.25" customHeight="1">
      <c r="A21" s="56" t="s">
        <v>270</v>
      </c>
      <c r="B21" s="272"/>
      <c r="C21" s="273"/>
      <c r="D21" s="273"/>
      <c r="E21" s="273"/>
      <c r="F21" s="272"/>
      <c r="G21" s="268"/>
      <c r="H21" s="268"/>
    </row>
    <row r="22" spans="1:11" ht="31.5">
      <c r="A22" s="55" t="s">
        <v>60</v>
      </c>
      <c r="B22" s="272">
        <v>914</v>
      </c>
      <c r="C22" s="273" t="s">
        <v>81</v>
      </c>
      <c r="D22" s="273" t="s">
        <v>84</v>
      </c>
      <c r="E22" s="273" t="s">
        <v>124</v>
      </c>
      <c r="F22" s="272">
        <v>800</v>
      </c>
      <c r="G22" s="268">
        <v>12100</v>
      </c>
      <c r="H22" s="268">
        <v>12100</v>
      </c>
    </row>
    <row r="23" spans="1:11" ht="15.75">
      <c r="A23" s="56" t="s">
        <v>62</v>
      </c>
      <c r="B23" s="272"/>
      <c r="C23" s="273"/>
      <c r="D23" s="273"/>
      <c r="E23" s="273"/>
      <c r="F23" s="272"/>
      <c r="G23" s="268"/>
      <c r="H23" s="268"/>
    </row>
    <row r="24" spans="1:11" ht="47.25" hidden="1">
      <c r="A24" s="38" t="s">
        <v>204</v>
      </c>
      <c r="B24" s="24">
        <v>914</v>
      </c>
      <c r="C24" s="26" t="s">
        <v>81</v>
      </c>
      <c r="D24" s="26" t="s">
        <v>110</v>
      </c>
      <c r="E24" s="26"/>
      <c r="F24" s="24"/>
      <c r="G24" s="100">
        <f>G25</f>
        <v>0</v>
      </c>
      <c r="H24" s="100"/>
    </row>
    <row r="25" spans="1:11" ht="62.25" hidden="1" customHeight="1">
      <c r="A25" s="91" t="s">
        <v>282</v>
      </c>
      <c r="B25" s="260">
        <v>914</v>
      </c>
      <c r="C25" s="262" t="s">
        <v>81</v>
      </c>
      <c r="D25" s="262" t="s">
        <v>110</v>
      </c>
      <c r="E25" s="262" t="s">
        <v>129</v>
      </c>
      <c r="F25" s="260">
        <v>500</v>
      </c>
      <c r="G25" s="246"/>
      <c r="H25" s="246"/>
    </row>
    <row r="26" spans="1:11" ht="15.75" hidden="1" customHeight="1">
      <c r="A26" s="92" t="s">
        <v>109</v>
      </c>
      <c r="B26" s="261"/>
      <c r="C26" s="263"/>
      <c r="D26" s="263"/>
      <c r="E26" s="263"/>
      <c r="F26" s="261"/>
      <c r="G26" s="248"/>
      <c r="H26" s="248"/>
    </row>
    <row r="27" spans="1:11" ht="15.75" hidden="1" customHeight="1">
      <c r="A27" s="101" t="s">
        <v>308</v>
      </c>
      <c r="B27" s="98">
        <v>914</v>
      </c>
      <c r="C27" s="99" t="s">
        <v>81</v>
      </c>
      <c r="D27" s="99" t="s">
        <v>200</v>
      </c>
      <c r="E27" s="172"/>
      <c r="F27" s="171"/>
      <c r="G27" s="100">
        <f>G28</f>
        <v>0</v>
      </c>
      <c r="H27" s="100">
        <f>H28</f>
        <v>0</v>
      </c>
    </row>
    <row r="28" spans="1:11" ht="50.25" hidden="1" customHeight="1">
      <c r="A28" s="92" t="s">
        <v>309</v>
      </c>
      <c r="B28" s="171">
        <v>914</v>
      </c>
      <c r="C28" s="172" t="s">
        <v>81</v>
      </c>
      <c r="D28" s="172" t="s">
        <v>200</v>
      </c>
      <c r="E28" s="172" t="s">
        <v>310</v>
      </c>
      <c r="F28" s="171">
        <v>800</v>
      </c>
      <c r="G28" s="170"/>
      <c r="H28" s="170"/>
    </row>
    <row r="29" spans="1:11" ht="17.25" customHeight="1">
      <c r="A29" s="101" t="s">
        <v>308</v>
      </c>
      <c r="B29" s="98">
        <v>914</v>
      </c>
      <c r="C29" s="99" t="s">
        <v>81</v>
      </c>
      <c r="D29" s="99" t="s">
        <v>200</v>
      </c>
      <c r="E29" s="99"/>
      <c r="F29" s="98"/>
      <c r="G29" s="100">
        <f>G30</f>
        <v>10000</v>
      </c>
      <c r="H29" s="100">
        <f>H30</f>
        <v>10000</v>
      </c>
    </row>
    <row r="30" spans="1:11" ht="50.25" customHeight="1">
      <c r="A30" s="92" t="s">
        <v>309</v>
      </c>
      <c r="B30" s="171">
        <v>914</v>
      </c>
      <c r="C30" s="172" t="s">
        <v>81</v>
      </c>
      <c r="D30" s="172" t="s">
        <v>200</v>
      </c>
      <c r="E30" s="172" t="s">
        <v>310</v>
      </c>
      <c r="F30" s="171">
        <v>800</v>
      </c>
      <c r="G30" s="170">
        <v>10000</v>
      </c>
      <c r="H30" s="170">
        <v>10000</v>
      </c>
    </row>
    <row r="31" spans="1:11" ht="15.75">
      <c r="A31" s="48" t="s">
        <v>63</v>
      </c>
      <c r="B31" s="168">
        <v>914</v>
      </c>
      <c r="C31" s="177" t="s">
        <v>81</v>
      </c>
      <c r="D31" s="177">
        <v>13</v>
      </c>
      <c r="E31" s="177"/>
      <c r="F31" s="168"/>
      <c r="G31" s="83">
        <f>SUM(G32:G37)</f>
        <v>406522.5</v>
      </c>
      <c r="H31" s="83">
        <f>SUM(H32:H37)</f>
        <v>216521.97</v>
      </c>
    </row>
    <row r="32" spans="1:11" ht="31.5">
      <c r="A32" s="55" t="s">
        <v>107</v>
      </c>
      <c r="B32" s="272">
        <v>914</v>
      </c>
      <c r="C32" s="273" t="s">
        <v>81</v>
      </c>
      <c r="D32" s="273">
        <v>13</v>
      </c>
      <c r="E32" s="273" t="s">
        <v>130</v>
      </c>
      <c r="F32" s="272">
        <v>200</v>
      </c>
      <c r="G32" s="268">
        <v>3522.5</v>
      </c>
      <c r="H32" s="268">
        <v>3521.97</v>
      </c>
    </row>
    <row r="33" spans="1:11" ht="31.5">
      <c r="A33" s="56" t="s">
        <v>61</v>
      </c>
      <c r="B33" s="272"/>
      <c r="C33" s="273"/>
      <c r="D33" s="273"/>
      <c r="E33" s="273"/>
      <c r="F33" s="272"/>
      <c r="G33" s="268"/>
      <c r="H33" s="268"/>
    </row>
    <row r="34" spans="1:11" ht="31.5">
      <c r="A34" s="55" t="s">
        <v>108</v>
      </c>
      <c r="B34" s="272">
        <v>914</v>
      </c>
      <c r="C34" s="273" t="s">
        <v>81</v>
      </c>
      <c r="D34" s="273">
        <v>13</v>
      </c>
      <c r="E34" s="273" t="s">
        <v>131</v>
      </c>
      <c r="F34" s="272">
        <v>200</v>
      </c>
      <c r="G34" s="268">
        <v>390000</v>
      </c>
      <c r="H34" s="268">
        <v>200000</v>
      </c>
    </row>
    <row r="35" spans="1:11" ht="31.5" customHeight="1">
      <c r="A35" s="56" t="s">
        <v>270</v>
      </c>
      <c r="B35" s="272"/>
      <c r="C35" s="273"/>
      <c r="D35" s="273"/>
      <c r="E35" s="273"/>
      <c r="F35" s="272"/>
      <c r="G35" s="268"/>
      <c r="H35" s="268"/>
    </row>
    <row r="36" spans="1:11" ht="31.5">
      <c r="A36" s="55" t="s">
        <v>115</v>
      </c>
      <c r="B36" s="272">
        <v>914</v>
      </c>
      <c r="C36" s="273" t="s">
        <v>81</v>
      </c>
      <c r="D36" s="273">
        <v>13</v>
      </c>
      <c r="E36" s="274" t="s">
        <v>132</v>
      </c>
      <c r="F36" s="276">
        <v>200</v>
      </c>
      <c r="G36" s="246">
        <v>13000</v>
      </c>
      <c r="H36" s="246">
        <v>13000</v>
      </c>
    </row>
    <row r="37" spans="1:11" ht="32.25" customHeight="1">
      <c r="A37" s="56" t="s">
        <v>270</v>
      </c>
      <c r="B37" s="272"/>
      <c r="C37" s="273"/>
      <c r="D37" s="273"/>
      <c r="E37" s="275"/>
      <c r="F37" s="277"/>
      <c r="G37" s="248"/>
      <c r="H37" s="248"/>
    </row>
    <row r="38" spans="1:11" ht="17.25" customHeight="1">
      <c r="A38" s="48" t="s">
        <v>203</v>
      </c>
      <c r="B38" s="168">
        <v>914</v>
      </c>
      <c r="C38" s="177" t="s">
        <v>83</v>
      </c>
      <c r="D38" s="177" t="s">
        <v>82</v>
      </c>
      <c r="E38" s="177"/>
      <c r="F38" s="168"/>
      <c r="G38" s="83">
        <f>SUM(G39)</f>
        <v>98600</v>
      </c>
      <c r="H38" s="83">
        <f>SUM(H39)</f>
        <v>101900</v>
      </c>
    </row>
    <row r="39" spans="1:11" ht="18" customHeight="1">
      <c r="A39" s="48" t="s">
        <v>64</v>
      </c>
      <c r="B39" s="168">
        <v>914</v>
      </c>
      <c r="C39" s="177" t="s">
        <v>83</v>
      </c>
      <c r="D39" s="177" t="s">
        <v>86</v>
      </c>
      <c r="E39" s="177"/>
      <c r="F39" s="168"/>
      <c r="G39" s="83">
        <f>SUM(G40:G41)</f>
        <v>98600</v>
      </c>
      <c r="H39" s="83">
        <f>SUM(H40:H41)</f>
        <v>101900</v>
      </c>
    </row>
    <row r="40" spans="1:11" ht="36" customHeight="1">
      <c r="A40" s="55" t="s">
        <v>65</v>
      </c>
      <c r="B40" s="272">
        <v>914</v>
      </c>
      <c r="C40" s="273" t="s">
        <v>83</v>
      </c>
      <c r="D40" s="273" t="s">
        <v>86</v>
      </c>
      <c r="E40" s="273" t="s">
        <v>168</v>
      </c>
      <c r="F40" s="272">
        <v>100</v>
      </c>
      <c r="G40" s="232">
        <v>98600</v>
      </c>
      <c r="H40" s="232">
        <v>101900</v>
      </c>
    </row>
    <row r="41" spans="1:11" ht="84.75" customHeight="1">
      <c r="A41" s="56" t="s">
        <v>59</v>
      </c>
      <c r="B41" s="272"/>
      <c r="C41" s="273"/>
      <c r="D41" s="273"/>
      <c r="E41" s="273"/>
      <c r="F41" s="272"/>
      <c r="G41" s="232"/>
      <c r="H41" s="232"/>
    </row>
    <row r="42" spans="1:11" ht="31.5" customHeight="1">
      <c r="A42" s="48" t="s">
        <v>202</v>
      </c>
      <c r="B42" s="168">
        <v>914</v>
      </c>
      <c r="C42" s="177" t="s">
        <v>86</v>
      </c>
      <c r="D42" s="177" t="s">
        <v>82</v>
      </c>
      <c r="E42" s="177"/>
      <c r="F42" s="168"/>
      <c r="G42" s="83">
        <f>G43</f>
        <v>75000</v>
      </c>
      <c r="H42" s="83">
        <f>H43</f>
        <v>70000</v>
      </c>
    </row>
    <row r="43" spans="1:11" ht="14.25" customHeight="1">
      <c r="A43" s="48" t="s">
        <v>66</v>
      </c>
      <c r="B43" s="168">
        <v>914</v>
      </c>
      <c r="C43" s="177" t="s">
        <v>86</v>
      </c>
      <c r="D43" s="177">
        <v>10</v>
      </c>
      <c r="E43" s="177"/>
      <c r="F43" s="168"/>
      <c r="G43" s="83">
        <f>SUM(G44)</f>
        <v>75000</v>
      </c>
      <c r="H43" s="83">
        <f>SUM(H44)</f>
        <v>70000</v>
      </c>
    </row>
    <row r="44" spans="1:11" ht="32.25" customHeight="1">
      <c r="A44" s="55" t="s">
        <v>67</v>
      </c>
      <c r="B44" s="272">
        <v>914</v>
      </c>
      <c r="C44" s="273" t="s">
        <v>86</v>
      </c>
      <c r="D44" s="273">
        <v>10</v>
      </c>
      <c r="E44" s="273" t="s">
        <v>125</v>
      </c>
      <c r="F44" s="272">
        <v>200</v>
      </c>
      <c r="G44" s="268">
        <v>75000</v>
      </c>
      <c r="H44" s="268">
        <v>70000</v>
      </c>
    </row>
    <row r="45" spans="1:11" ht="36" customHeight="1">
      <c r="A45" s="56" t="s">
        <v>270</v>
      </c>
      <c r="B45" s="272"/>
      <c r="C45" s="273"/>
      <c r="D45" s="273"/>
      <c r="E45" s="273"/>
      <c r="F45" s="272"/>
      <c r="G45" s="268"/>
      <c r="H45" s="268"/>
    </row>
    <row r="46" spans="1:11" ht="17.25" customHeight="1">
      <c r="A46" s="48" t="s">
        <v>216</v>
      </c>
      <c r="B46" s="168">
        <v>914</v>
      </c>
      <c r="C46" s="177" t="s">
        <v>84</v>
      </c>
      <c r="D46" s="177" t="s">
        <v>82</v>
      </c>
      <c r="E46" s="176"/>
      <c r="F46" s="175"/>
      <c r="G46" s="83">
        <f>G47+G49+G51</f>
        <v>869761</v>
      </c>
      <c r="H46" s="83">
        <f>H47+H49+H51</f>
        <v>869761</v>
      </c>
    </row>
    <row r="47" spans="1:11" ht="48.75" customHeight="1">
      <c r="A47" s="55" t="s">
        <v>222</v>
      </c>
      <c r="B47" s="278">
        <v>914</v>
      </c>
      <c r="C47" s="274" t="s">
        <v>84</v>
      </c>
      <c r="D47" s="274" t="s">
        <v>218</v>
      </c>
      <c r="E47" s="274" t="s">
        <v>219</v>
      </c>
      <c r="F47" s="276">
        <v>200</v>
      </c>
      <c r="G47" s="246">
        <v>244323</v>
      </c>
      <c r="H47" s="246">
        <v>244323</v>
      </c>
      <c r="K47" s="11"/>
    </row>
    <row r="48" spans="1:11" ht="34.5" customHeight="1">
      <c r="A48" s="37" t="s">
        <v>270</v>
      </c>
      <c r="B48" s="279"/>
      <c r="C48" s="275"/>
      <c r="D48" s="275"/>
      <c r="E48" s="275"/>
      <c r="F48" s="277"/>
      <c r="G48" s="248"/>
      <c r="H48" s="248"/>
      <c r="J48" s="11"/>
    </row>
    <row r="49" spans="1:11" ht="67.5" customHeight="1">
      <c r="A49" s="55" t="s">
        <v>221</v>
      </c>
      <c r="B49" s="276">
        <v>914</v>
      </c>
      <c r="C49" s="274" t="s">
        <v>84</v>
      </c>
      <c r="D49" s="274" t="s">
        <v>218</v>
      </c>
      <c r="E49" s="274" t="s">
        <v>220</v>
      </c>
      <c r="F49" s="276">
        <v>200</v>
      </c>
      <c r="G49" s="246">
        <v>320647</v>
      </c>
      <c r="H49" s="246">
        <v>320647</v>
      </c>
      <c r="K49" s="11"/>
    </row>
    <row r="50" spans="1:11" ht="34.5" customHeight="1">
      <c r="A50" s="56" t="s">
        <v>270</v>
      </c>
      <c r="B50" s="277"/>
      <c r="C50" s="275"/>
      <c r="D50" s="275"/>
      <c r="E50" s="275"/>
      <c r="F50" s="277"/>
      <c r="G50" s="248"/>
      <c r="H50" s="248"/>
    </row>
    <row r="51" spans="1:11" ht="104.25" customHeight="1">
      <c r="A51" s="56" t="s">
        <v>290</v>
      </c>
      <c r="B51" s="173">
        <v>914</v>
      </c>
      <c r="C51" s="174" t="s">
        <v>84</v>
      </c>
      <c r="D51" s="174" t="s">
        <v>218</v>
      </c>
      <c r="E51" s="174" t="s">
        <v>289</v>
      </c>
      <c r="F51" s="173">
        <v>200</v>
      </c>
      <c r="G51" s="170">
        <v>304791</v>
      </c>
      <c r="H51" s="170">
        <v>304791</v>
      </c>
    </row>
    <row r="52" spans="1:11" ht="21.75" customHeight="1">
      <c r="A52" s="39" t="s">
        <v>201</v>
      </c>
      <c r="B52" s="168">
        <v>914</v>
      </c>
      <c r="C52" s="177" t="s">
        <v>85</v>
      </c>
      <c r="D52" s="177" t="s">
        <v>82</v>
      </c>
      <c r="E52" s="177"/>
      <c r="F52" s="168"/>
      <c r="G52" s="83">
        <f>G53+G56</f>
        <v>624854.19999999995</v>
      </c>
      <c r="H52" s="83">
        <f>H53+H56</f>
        <v>530000</v>
      </c>
    </row>
    <row r="53" spans="1:11" ht="21.75" customHeight="1">
      <c r="A53" s="38" t="s">
        <v>215</v>
      </c>
      <c r="B53" s="168">
        <v>914</v>
      </c>
      <c r="C53" s="177" t="s">
        <v>85</v>
      </c>
      <c r="D53" s="177" t="s">
        <v>83</v>
      </c>
      <c r="E53" s="177"/>
      <c r="F53" s="168"/>
      <c r="G53" s="83">
        <f>G54</f>
        <v>180000</v>
      </c>
      <c r="H53" s="83">
        <f>H54</f>
        <v>180000</v>
      </c>
    </row>
    <row r="54" spans="1:11" ht="21.75" customHeight="1">
      <c r="A54" s="55" t="s">
        <v>214</v>
      </c>
      <c r="B54" s="276">
        <v>914</v>
      </c>
      <c r="C54" s="274" t="s">
        <v>85</v>
      </c>
      <c r="D54" s="274" t="s">
        <v>83</v>
      </c>
      <c r="E54" s="274" t="s">
        <v>213</v>
      </c>
      <c r="F54" s="276">
        <v>200</v>
      </c>
      <c r="G54" s="246">
        <v>180000</v>
      </c>
      <c r="H54" s="246">
        <v>180000</v>
      </c>
    </row>
    <row r="55" spans="1:11" ht="33" customHeight="1">
      <c r="A55" s="56" t="s">
        <v>270</v>
      </c>
      <c r="B55" s="277"/>
      <c r="C55" s="275"/>
      <c r="D55" s="275"/>
      <c r="E55" s="275"/>
      <c r="F55" s="277"/>
      <c r="G55" s="248"/>
      <c r="H55" s="248"/>
    </row>
    <row r="56" spans="1:11" ht="20.25" customHeight="1">
      <c r="A56" s="39" t="s">
        <v>68</v>
      </c>
      <c r="B56" s="168">
        <v>914</v>
      </c>
      <c r="C56" s="177" t="s">
        <v>85</v>
      </c>
      <c r="D56" s="177" t="s">
        <v>86</v>
      </c>
      <c r="E56" s="177"/>
      <c r="F56" s="168"/>
      <c r="G56" s="83">
        <f>G57+G59+G61</f>
        <v>444854.2</v>
      </c>
      <c r="H56" s="83">
        <f>H57+H59+H61</f>
        <v>350000</v>
      </c>
    </row>
    <row r="57" spans="1:11" ht="33.75" customHeight="1">
      <c r="A57" s="55" t="s">
        <v>69</v>
      </c>
      <c r="B57" s="272">
        <v>914</v>
      </c>
      <c r="C57" s="273" t="s">
        <v>85</v>
      </c>
      <c r="D57" s="273" t="s">
        <v>86</v>
      </c>
      <c r="E57" s="273" t="s">
        <v>126</v>
      </c>
      <c r="F57" s="272">
        <v>200</v>
      </c>
      <c r="G57" s="268">
        <v>267000</v>
      </c>
      <c r="H57" s="268">
        <v>210000</v>
      </c>
    </row>
    <row r="58" spans="1:11" ht="35.25" customHeight="1">
      <c r="A58" s="56" t="s">
        <v>270</v>
      </c>
      <c r="B58" s="272"/>
      <c r="C58" s="273"/>
      <c r="D58" s="273"/>
      <c r="E58" s="273"/>
      <c r="F58" s="272"/>
      <c r="G58" s="268"/>
      <c r="H58" s="268"/>
    </row>
    <row r="59" spans="1:11" ht="31.5">
      <c r="A59" s="55" t="s">
        <v>112</v>
      </c>
      <c r="B59" s="272">
        <v>914</v>
      </c>
      <c r="C59" s="273" t="s">
        <v>85</v>
      </c>
      <c r="D59" s="273" t="s">
        <v>86</v>
      </c>
      <c r="E59" s="273" t="s">
        <v>127</v>
      </c>
      <c r="F59" s="272">
        <v>200</v>
      </c>
      <c r="G59" s="268">
        <v>117854.2</v>
      </c>
      <c r="H59" s="268">
        <v>80000</v>
      </c>
    </row>
    <row r="60" spans="1:11" ht="38.25" customHeight="1">
      <c r="A60" s="37" t="s">
        <v>270</v>
      </c>
      <c r="B60" s="272"/>
      <c r="C60" s="273"/>
      <c r="D60" s="273"/>
      <c r="E60" s="273"/>
      <c r="F60" s="272"/>
      <c r="G60" s="268"/>
      <c r="H60" s="268"/>
    </row>
    <row r="61" spans="1:11" ht="21.75" customHeight="1">
      <c r="A61" s="55" t="s">
        <v>244</v>
      </c>
      <c r="B61" s="276">
        <v>914</v>
      </c>
      <c r="C61" s="274" t="s">
        <v>85</v>
      </c>
      <c r="D61" s="274" t="s">
        <v>86</v>
      </c>
      <c r="E61" s="274" t="s">
        <v>246</v>
      </c>
      <c r="F61" s="276">
        <v>200</v>
      </c>
      <c r="G61" s="246">
        <v>60000</v>
      </c>
      <c r="H61" s="246">
        <v>60000</v>
      </c>
    </row>
    <row r="62" spans="1:11" ht="38.25" customHeight="1">
      <c r="A62" s="56" t="s">
        <v>270</v>
      </c>
      <c r="B62" s="277"/>
      <c r="C62" s="275"/>
      <c r="D62" s="275"/>
      <c r="E62" s="275"/>
      <c r="F62" s="277"/>
      <c r="G62" s="248"/>
      <c r="H62" s="248"/>
    </row>
    <row r="63" spans="1:11" s="21" customFormat="1" ht="23.25" customHeight="1">
      <c r="A63" s="39" t="s">
        <v>197</v>
      </c>
      <c r="B63" s="168">
        <v>914</v>
      </c>
      <c r="C63" s="177" t="s">
        <v>194</v>
      </c>
      <c r="D63" s="177" t="s">
        <v>82</v>
      </c>
      <c r="E63" s="177"/>
      <c r="F63" s="168"/>
      <c r="G63" s="83">
        <f>G64</f>
        <v>152917.79999999999</v>
      </c>
      <c r="H63" s="83">
        <f>H64</f>
        <v>152917.79999999999</v>
      </c>
    </row>
    <row r="64" spans="1:11" ht="21" customHeight="1">
      <c r="A64" s="48" t="s">
        <v>70</v>
      </c>
      <c r="B64" s="168">
        <v>914</v>
      </c>
      <c r="C64" s="177">
        <v>10</v>
      </c>
      <c r="D64" s="177" t="s">
        <v>81</v>
      </c>
      <c r="E64" s="176"/>
      <c r="F64" s="175"/>
      <c r="G64" s="83">
        <f>SUM(G65)</f>
        <v>152917.79999999999</v>
      </c>
      <c r="H64" s="83">
        <f>SUM(H65)</f>
        <v>152917.79999999999</v>
      </c>
    </row>
    <row r="65" spans="1:9" ht="30.75" customHeight="1">
      <c r="A65" s="55" t="s">
        <v>71</v>
      </c>
      <c r="B65" s="214">
        <v>914</v>
      </c>
      <c r="C65" s="280">
        <v>10</v>
      </c>
      <c r="D65" s="280" t="s">
        <v>81</v>
      </c>
      <c r="E65" s="273" t="s">
        <v>133</v>
      </c>
      <c r="F65" s="272">
        <v>300</v>
      </c>
      <c r="G65" s="268">
        <v>152917.79999999999</v>
      </c>
      <c r="H65" s="268">
        <v>152917.79999999999</v>
      </c>
      <c r="I65" s="11"/>
    </row>
    <row r="66" spans="1:9" ht="36" customHeight="1">
      <c r="A66" s="56" t="s">
        <v>72</v>
      </c>
      <c r="B66" s="214"/>
      <c r="C66" s="280"/>
      <c r="D66" s="280"/>
      <c r="E66" s="273"/>
      <c r="F66" s="272"/>
      <c r="G66" s="268"/>
      <c r="H66" s="268"/>
    </row>
    <row r="67" spans="1:9" ht="36" customHeight="1">
      <c r="A67" s="48" t="s">
        <v>73</v>
      </c>
      <c r="B67" s="168">
        <v>914</v>
      </c>
      <c r="C67" s="177"/>
      <c r="D67" s="177"/>
      <c r="E67" s="176"/>
      <c r="F67" s="175"/>
      <c r="G67" s="83">
        <f>G68+G72+G86</f>
        <v>3320173.72</v>
      </c>
      <c r="H67" s="83">
        <f>H68+H72+H86</f>
        <v>2900673.72</v>
      </c>
    </row>
    <row r="68" spans="1:9" ht="20.25" customHeight="1">
      <c r="A68" s="48" t="s">
        <v>196</v>
      </c>
      <c r="B68" s="168">
        <v>914</v>
      </c>
      <c r="C68" s="177" t="s">
        <v>87</v>
      </c>
      <c r="D68" s="177" t="s">
        <v>82</v>
      </c>
      <c r="E68" s="176"/>
      <c r="F68" s="175"/>
      <c r="G68" s="83">
        <f>G69</f>
        <v>3000</v>
      </c>
      <c r="H68" s="83">
        <f>H69</f>
        <v>3000</v>
      </c>
    </row>
    <row r="69" spans="1:9" ht="21" customHeight="1">
      <c r="A69" s="48" t="s">
        <v>276</v>
      </c>
      <c r="B69" s="168">
        <v>914</v>
      </c>
      <c r="C69" s="177" t="s">
        <v>87</v>
      </c>
      <c r="D69" s="177" t="s">
        <v>87</v>
      </c>
      <c r="E69" s="176"/>
      <c r="F69" s="168"/>
      <c r="G69" s="83">
        <f>SUM(G70)</f>
        <v>3000</v>
      </c>
      <c r="H69" s="83">
        <f>SUM(H70)</f>
        <v>3000</v>
      </c>
    </row>
    <row r="70" spans="1:9" ht="98.25" customHeight="1">
      <c r="A70" s="55" t="s">
        <v>278</v>
      </c>
      <c r="B70" s="272">
        <v>914</v>
      </c>
      <c r="C70" s="273" t="s">
        <v>87</v>
      </c>
      <c r="D70" s="273" t="s">
        <v>87</v>
      </c>
      <c r="E70" s="273" t="s">
        <v>128</v>
      </c>
      <c r="F70" s="272">
        <v>200</v>
      </c>
      <c r="G70" s="268">
        <v>3000</v>
      </c>
      <c r="H70" s="268">
        <v>3000</v>
      </c>
    </row>
    <row r="71" spans="1:9" ht="35.25" customHeight="1">
      <c r="A71" s="56" t="s">
        <v>270</v>
      </c>
      <c r="B71" s="272"/>
      <c r="C71" s="273"/>
      <c r="D71" s="273"/>
      <c r="E71" s="273"/>
      <c r="F71" s="272"/>
      <c r="G71" s="268"/>
      <c r="H71" s="268"/>
    </row>
    <row r="72" spans="1:9" ht="22.5" customHeight="1">
      <c r="A72" s="48" t="s">
        <v>198</v>
      </c>
      <c r="B72" s="168">
        <v>914</v>
      </c>
      <c r="C72" s="177" t="s">
        <v>88</v>
      </c>
      <c r="D72" s="177" t="s">
        <v>82</v>
      </c>
      <c r="E72" s="177"/>
      <c r="F72" s="168"/>
      <c r="G72" s="83">
        <f>G73</f>
        <v>3314173.72</v>
      </c>
      <c r="H72" s="83">
        <f>H73</f>
        <v>2894673.72</v>
      </c>
    </row>
    <row r="73" spans="1:9" ht="19.5" customHeight="1">
      <c r="A73" s="48" t="s">
        <v>74</v>
      </c>
      <c r="B73" s="168">
        <v>914</v>
      </c>
      <c r="C73" s="177" t="s">
        <v>88</v>
      </c>
      <c r="D73" s="177" t="s">
        <v>81</v>
      </c>
      <c r="E73" s="177"/>
      <c r="F73" s="168"/>
      <c r="G73" s="83">
        <f>G74+G81</f>
        <v>3314173.72</v>
      </c>
      <c r="H73" s="83">
        <f>H74+H81</f>
        <v>2894673.72</v>
      </c>
    </row>
    <row r="74" spans="1:9" ht="21.75" customHeight="1">
      <c r="A74" s="54" t="s">
        <v>75</v>
      </c>
      <c r="B74" s="53">
        <v>914</v>
      </c>
      <c r="C74" s="57" t="s">
        <v>88</v>
      </c>
      <c r="D74" s="57" t="s">
        <v>81</v>
      </c>
      <c r="E74" s="57"/>
      <c r="F74" s="53"/>
      <c r="G74" s="82">
        <f>G75+G77+G79</f>
        <v>2483599.3200000003</v>
      </c>
      <c r="H74" s="82">
        <f>H75+H77+H79</f>
        <v>2064099.32</v>
      </c>
    </row>
    <row r="75" spans="1:9" ht="39.75" customHeight="1">
      <c r="A75" s="55" t="s">
        <v>76</v>
      </c>
      <c r="B75" s="272">
        <v>914</v>
      </c>
      <c r="C75" s="273" t="s">
        <v>88</v>
      </c>
      <c r="D75" s="273" t="s">
        <v>81</v>
      </c>
      <c r="E75" s="273" t="s">
        <v>134</v>
      </c>
      <c r="F75" s="272">
        <v>100</v>
      </c>
      <c r="G75" s="268">
        <v>1634099.32</v>
      </c>
      <c r="H75" s="268">
        <v>1634099.32</v>
      </c>
    </row>
    <row r="76" spans="1:9" ht="94.5" customHeight="1">
      <c r="A76" s="56" t="s">
        <v>59</v>
      </c>
      <c r="B76" s="272"/>
      <c r="C76" s="273"/>
      <c r="D76" s="273"/>
      <c r="E76" s="273"/>
      <c r="F76" s="272"/>
      <c r="G76" s="268"/>
      <c r="H76" s="268"/>
    </row>
    <row r="77" spans="1:9" ht="31.5">
      <c r="A77" s="55" t="s">
        <v>76</v>
      </c>
      <c r="B77" s="272">
        <v>914</v>
      </c>
      <c r="C77" s="273" t="s">
        <v>88</v>
      </c>
      <c r="D77" s="273" t="s">
        <v>81</v>
      </c>
      <c r="E77" s="273" t="s">
        <v>134</v>
      </c>
      <c r="F77" s="272">
        <v>200</v>
      </c>
      <c r="G77" s="268">
        <v>800000</v>
      </c>
      <c r="H77" s="268">
        <v>400000</v>
      </c>
    </row>
    <row r="78" spans="1:9" ht="31.5">
      <c r="A78" s="37" t="s">
        <v>270</v>
      </c>
      <c r="B78" s="272"/>
      <c r="C78" s="273"/>
      <c r="D78" s="273"/>
      <c r="E78" s="273"/>
      <c r="F78" s="272"/>
      <c r="G78" s="268"/>
      <c r="H78" s="268"/>
    </row>
    <row r="79" spans="1:9" ht="31.5">
      <c r="A79" s="55" t="s">
        <v>76</v>
      </c>
      <c r="B79" s="272">
        <v>914</v>
      </c>
      <c r="C79" s="273" t="s">
        <v>88</v>
      </c>
      <c r="D79" s="273" t="s">
        <v>81</v>
      </c>
      <c r="E79" s="273" t="s">
        <v>134</v>
      </c>
      <c r="F79" s="272">
        <v>800</v>
      </c>
      <c r="G79" s="268">
        <v>49500</v>
      </c>
      <c r="H79" s="268">
        <v>30000</v>
      </c>
    </row>
    <row r="80" spans="1:9" ht="15.75">
      <c r="A80" s="56" t="s">
        <v>62</v>
      </c>
      <c r="B80" s="272"/>
      <c r="C80" s="273"/>
      <c r="D80" s="273"/>
      <c r="E80" s="273"/>
      <c r="F80" s="272"/>
      <c r="G80" s="268"/>
      <c r="H80" s="268"/>
    </row>
    <row r="81" spans="1:11" ht="28.5" customHeight="1">
      <c r="A81" s="54" t="s">
        <v>193</v>
      </c>
      <c r="B81" s="53">
        <v>914</v>
      </c>
      <c r="C81" s="57" t="s">
        <v>88</v>
      </c>
      <c r="D81" s="57" t="s">
        <v>81</v>
      </c>
      <c r="E81" s="57"/>
      <c r="F81" s="53"/>
      <c r="G81" s="82">
        <f>G82+G84</f>
        <v>830574.4</v>
      </c>
      <c r="H81" s="82">
        <f>H82+H84</f>
        <v>830574.4</v>
      </c>
    </row>
    <row r="82" spans="1:11" ht="63">
      <c r="A82" s="55" t="s">
        <v>191</v>
      </c>
      <c r="B82" s="276">
        <v>914</v>
      </c>
      <c r="C82" s="274" t="s">
        <v>88</v>
      </c>
      <c r="D82" s="274" t="s">
        <v>81</v>
      </c>
      <c r="E82" s="239" t="s">
        <v>192</v>
      </c>
      <c r="F82" s="241">
        <v>100</v>
      </c>
      <c r="G82" s="246">
        <v>494347.39</v>
      </c>
      <c r="H82" s="246">
        <v>494347.39</v>
      </c>
    </row>
    <row r="83" spans="1:11" ht="78.75">
      <c r="A83" s="56" t="s">
        <v>59</v>
      </c>
      <c r="B83" s="277"/>
      <c r="C83" s="275"/>
      <c r="D83" s="275"/>
      <c r="E83" s="240"/>
      <c r="F83" s="242"/>
      <c r="G83" s="248"/>
      <c r="H83" s="248"/>
    </row>
    <row r="84" spans="1:11" ht="63">
      <c r="A84" s="55" t="s">
        <v>191</v>
      </c>
      <c r="B84" s="276">
        <v>914</v>
      </c>
      <c r="C84" s="274" t="s">
        <v>88</v>
      </c>
      <c r="D84" s="274" t="s">
        <v>81</v>
      </c>
      <c r="E84" s="239" t="s">
        <v>192</v>
      </c>
      <c r="F84" s="241">
        <v>200</v>
      </c>
      <c r="G84" s="246">
        <v>336227.01</v>
      </c>
      <c r="H84" s="246">
        <v>336227.01</v>
      </c>
    </row>
    <row r="85" spans="1:11" ht="32.25" customHeight="1">
      <c r="A85" s="56" t="s">
        <v>270</v>
      </c>
      <c r="B85" s="277"/>
      <c r="C85" s="275"/>
      <c r="D85" s="275"/>
      <c r="E85" s="240"/>
      <c r="F85" s="242"/>
      <c r="G85" s="248"/>
      <c r="H85" s="248"/>
    </row>
    <row r="86" spans="1:11" ht="15.75">
      <c r="A86" s="48" t="s">
        <v>199</v>
      </c>
      <c r="B86" s="168">
        <v>914</v>
      </c>
      <c r="C86" s="177" t="s">
        <v>200</v>
      </c>
      <c r="D86" s="177" t="s">
        <v>82</v>
      </c>
      <c r="E86" s="34"/>
      <c r="F86" s="35"/>
      <c r="G86" s="83">
        <f>G87</f>
        <v>3000</v>
      </c>
      <c r="H86" s="83">
        <f>H87</f>
        <v>3000</v>
      </c>
    </row>
    <row r="87" spans="1:11" ht="31.5">
      <c r="A87" s="48" t="s">
        <v>279</v>
      </c>
      <c r="B87" s="168">
        <v>914</v>
      </c>
      <c r="C87" s="177">
        <v>11</v>
      </c>
      <c r="D87" s="177" t="s">
        <v>85</v>
      </c>
      <c r="E87" s="176"/>
      <c r="F87" s="175"/>
      <c r="G87" s="83">
        <f>SUM(G88)</f>
        <v>3000</v>
      </c>
      <c r="H87" s="83">
        <f>SUM(H88)</f>
        <v>3000</v>
      </c>
    </row>
    <row r="88" spans="1:11" ht="96.75" customHeight="1">
      <c r="A88" s="55" t="s">
        <v>280</v>
      </c>
      <c r="B88" s="272">
        <v>914</v>
      </c>
      <c r="C88" s="273">
        <v>11</v>
      </c>
      <c r="D88" s="273" t="s">
        <v>85</v>
      </c>
      <c r="E88" s="273" t="s">
        <v>137</v>
      </c>
      <c r="F88" s="272">
        <v>200</v>
      </c>
      <c r="G88" s="268">
        <v>3000</v>
      </c>
      <c r="H88" s="268">
        <v>3000</v>
      </c>
    </row>
    <row r="89" spans="1:11" ht="31.5">
      <c r="A89" s="56" t="s">
        <v>270</v>
      </c>
      <c r="B89" s="272"/>
      <c r="C89" s="273"/>
      <c r="D89" s="273"/>
      <c r="E89" s="273"/>
      <c r="F89" s="272"/>
      <c r="G89" s="268"/>
      <c r="H89" s="268"/>
    </row>
    <row r="90" spans="1:11" ht="15.75">
      <c r="A90" s="48" t="s">
        <v>77</v>
      </c>
      <c r="B90" s="175"/>
      <c r="C90" s="176"/>
      <c r="D90" s="176"/>
      <c r="E90" s="176"/>
      <c r="F90" s="175"/>
      <c r="G90" s="83">
        <f>G12+G67</f>
        <v>9476269.7200000007</v>
      </c>
      <c r="H90" s="83">
        <f>H12+H67</f>
        <v>8771160.7200000007</v>
      </c>
      <c r="I90" s="11"/>
      <c r="J90" s="11"/>
      <c r="K90" s="11"/>
    </row>
    <row r="91" spans="1:11">
      <c r="G91" s="59"/>
      <c r="H91" s="59"/>
      <c r="J91" s="11"/>
    </row>
    <row r="92" spans="1:11">
      <c r="G92" s="59"/>
      <c r="H92" s="59"/>
    </row>
  </sheetData>
  <mergeCells count="183">
    <mergeCell ref="H84:H85"/>
    <mergeCell ref="B88:B89"/>
    <mergeCell ref="C88:C89"/>
    <mergeCell ref="D88:D89"/>
    <mergeCell ref="E88:E89"/>
    <mergeCell ref="F88:F89"/>
    <mergeCell ref="G88:G89"/>
    <mergeCell ref="H88:H89"/>
    <mergeCell ref="B84:B85"/>
    <mergeCell ref="C84:C85"/>
    <mergeCell ref="D84:D85"/>
    <mergeCell ref="E84:E85"/>
    <mergeCell ref="F84:F85"/>
    <mergeCell ref="G84:G85"/>
    <mergeCell ref="H79:H80"/>
    <mergeCell ref="B82:B83"/>
    <mergeCell ref="C82:C83"/>
    <mergeCell ref="D82:D83"/>
    <mergeCell ref="E82:E83"/>
    <mergeCell ref="F82:F83"/>
    <mergeCell ref="G82:G83"/>
    <mergeCell ref="H82:H83"/>
    <mergeCell ref="B79:B80"/>
    <mergeCell ref="C79:C80"/>
    <mergeCell ref="D79:D80"/>
    <mergeCell ref="E79:E80"/>
    <mergeCell ref="F79:F80"/>
    <mergeCell ref="G79:G80"/>
    <mergeCell ref="H75:H76"/>
    <mergeCell ref="B77:B78"/>
    <mergeCell ref="C77:C78"/>
    <mergeCell ref="D77:D78"/>
    <mergeCell ref="E77:E78"/>
    <mergeCell ref="F77:F78"/>
    <mergeCell ref="G77:G78"/>
    <mergeCell ref="H77:H78"/>
    <mergeCell ref="B75:B76"/>
    <mergeCell ref="C75:C76"/>
    <mergeCell ref="D75:D76"/>
    <mergeCell ref="E75:E76"/>
    <mergeCell ref="F75:F76"/>
    <mergeCell ref="G75:G76"/>
    <mergeCell ref="H65:H66"/>
    <mergeCell ref="B70:B71"/>
    <mergeCell ref="C70:C71"/>
    <mergeCell ref="D70:D71"/>
    <mergeCell ref="E70:E71"/>
    <mergeCell ref="F70:F71"/>
    <mergeCell ref="G70:G71"/>
    <mergeCell ref="H70:H71"/>
    <mergeCell ref="B65:B66"/>
    <mergeCell ref="C65:C66"/>
    <mergeCell ref="D65:D66"/>
    <mergeCell ref="E65:E66"/>
    <mergeCell ref="F65:F66"/>
    <mergeCell ref="G65:G66"/>
    <mergeCell ref="H59:H60"/>
    <mergeCell ref="B61:B62"/>
    <mergeCell ref="C61:C62"/>
    <mergeCell ref="D61:D62"/>
    <mergeCell ref="E61:E62"/>
    <mergeCell ref="F61:F62"/>
    <mergeCell ref="G61:G62"/>
    <mergeCell ref="H61:H62"/>
    <mergeCell ref="B59:B60"/>
    <mergeCell ref="C59:C60"/>
    <mergeCell ref="D59:D60"/>
    <mergeCell ref="E59:E60"/>
    <mergeCell ref="F59:F60"/>
    <mergeCell ref="G59:G60"/>
    <mergeCell ref="H54:H55"/>
    <mergeCell ref="B57:B58"/>
    <mergeCell ref="C57:C58"/>
    <mergeCell ref="D57:D58"/>
    <mergeCell ref="E57:E58"/>
    <mergeCell ref="F57:F58"/>
    <mergeCell ref="G57:G58"/>
    <mergeCell ref="H57:H58"/>
    <mergeCell ref="B54:B55"/>
    <mergeCell ref="C54:C55"/>
    <mergeCell ref="D54:D55"/>
    <mergeCell ref="E54:E55"/>
    <mergeCell ref="F54:F55"/>
    <mergeCell ref="G54:G55"/>
    <mergeCell ref="H47:H48"/>
    <mergeCell ref="B49:B50"/>
    <mergeCell ref="C49:C50"/>
    <mergeCell ref="D49:D50"/>
    <mergeCell ref="E49:E50"/>
    <mergeCell ref="F49:F50"/>
    <mergeCell ref="G49:G50"/>
    <mergeCell ref="H49:H50"/>
    <mergeCell ref="B47:B48"/>
    <mergeCell ref="C47:C48"/>
    <mergeCell ref="D47:D48"/>
    <mergeCell ref="E47:E48"/>
    <mergeCell ref="F47:F48"/>
    <mergeCell ref="G47:G48"/>
    <mergeCell ref="H40:H41"/>
    <mergeCell ref="B44:B45"/>
    <mergeCell ref="C44:C45"/>
    <mergeCell ref="D44:D45"/>
    <mergeCell ref="E44:E45"/>
    <mergeCell ref="F44:F45"/>
    <mergeCell ref="G44:G45"/>
    <mergeCell ref="H44:H45"/>
    <mergeCell ref="B40:B41"/>
    <mergeCell ref="C40:C41"/>
    <mergeCell ref="D40:D41"/>
    <mergeCell ref="E40:E41"/>
    <mergeCell ref="F40:F41"/>
    <mergeCell ref="G40:G41"/>
    <mergeCell ref="H34:H35"/>
    <mergeCell ref="B36:B37"/>
    <mergeCell ref="C36:C37"/>
    <mergeCell ref="D36:D37"/>
    <mergeCell ref="E36:E37"/>
    <mergeCell ref="F36:F37"/>
    <mergeCell ref="G36:G37"/>
    <mergeCell ref="H36:H37"/>
    <mergeCell ref="B34:B35"/>
    <mergeCell ref="C34:C35"/>
    <mergeCell ref="D34:D35"/>
    <mergeCell ref="E34:E35"/>
    <mergeCell ref="F34:F35"/>
    <mergeCell ref="G34:G35"/>
    <mergeCell ref="H25:H26"/>
    <mergeCell ref="B32:B33"/>
    <mergeCell ref="C32:C33"/>
    <mergeCell ref="D32:D33"/>
    <mergeCell ref="E32:E33"/>
    <mergeCell ref="F32:F33"/>
    <mergeCell ref="G32:G33"/>
    <mergeCell ref="H32:H33"/>
    <mergeCell ref="B25:B26"/>
    <mergeCell ref="C25:C26"/>
    <mergeCell ref="D25:D26"/>
    <mergeCell ref="E25:E26"/>
    <mergeCell ref="F25:F26"/>
    <mergeCell ref="G25:G26"/>
    <mergeCell ref="H20:H21"/>
    <mergeCell ref="B22:B23"/>
    <mergeCell ref="C22:C23"/>
    <mergeCell ref="D22:D23"/>
    <mergeCell ref="E22:E23"/>
    <mergeCell ref="F22:F23"/>
    <mergeCell ref="G22:G23"/>
    <mergeCell ref="H22:H23"/>
    <mergeCell ref="B20:B21"/>
    <mergeCell ref="C20:C21"/>
    <mergeCell ref="D20:D21"/>
    <mergeCell ref="E20:E21"/>
    <mergeCell ref="F20:F21"/>
    <mergeCell ref="G20:G21"/>
    <mergeCell ref="H15:H16"/>
    <mergeCell ref="B18:B19"/>
    <mergeCell ref="C18:C19"/>
    <mergeCell ref="D18:D19"/>
    <mergeCell ref="E18:E19"/>
    <mergeCell ref="F18:F19"/>
    <mergeCell ref="G18:G19"/>
    <mergeCell ref="H18:H19"/>
    <mergeCell ref="B15:B16"/>
    <mergeCell ref="C15:C16"/>
    <mergeCell ref="D15:D16"/>
    <mergeCell ref="E15:E16"/>
    <mergeCell ref="F15:F16"/>
    <mergeCell ref="G15:G16"/>
    <mergeCell ref="A1:H1"/>
    <mergeCell ref="A2:H2"/>
    <mergeCell ref="A3:H3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  <mergeCell ref="F10:F11"/>
    <mergeCell ref="G10:H10"/>
  </mergeCells>
  <printOptions horizontalCentered="1"/>
  <pageMargins left="0.51181102362204722" right="0.43307086614173229" top="0.47244094488188981" bottom="0.39370078740157483" header="0.31496062992125984" footer="0.31496062992125984"/>
  <pageSetup paperSize="9" scale="54" fitToWidth="3" fitToHeight="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9"/>
  <sheetViews>
    <sheetView topLeftCell="A12" zoomScaleSheetLayoutView="100" workbookViewId="0">
      <selection activeCell="C39" sqref="C39"/>
    </sheetView>
  </sheetViews>
  <sheetFormatPr defaultRowHeight="15"/>
  <cols>
    <col min="1" max="1" width="11.28515625" style="18" customWidth="1"/>
    <col min="2" max="2" width="45.85546875" style="18" customWidth="1"/>
    <col min="3" max="3" width="16.140625" style="18" customWidth="1"/>
    <col min="4" max="4" width="16" style="18" customWidth="1"/>
    <col min="5" max="5" width="15.28515625" style="18" customWidth="1"/>
    <col min="6" max="6" width="11.5703125" style="18" customWidth="1"/>
    <col min="7" max="8" width="16.28515625" style="18" customWidth="1"/>
    <col min="9" max="11" width="14.7109375" style="20" bestFit="1" customWidth="1"/>
    <col min="12" max="16384" width="9.140625" style="20"/>
  </cols>
  <sheetData>
    <row r="1" spans="1:10">
      <c r="C1" s="254" t="s">
        <v>381</v>
      </c>
      <c r="D1" s="254"/>
      <c r="E1" s="254"/>
      <c r="G1" s="59"/>
      <c r="H1" s="59"/>
      <c r="J1" s="11"/>
    </row>
    <row r="2" spans="1:10">
      <c r="C2" s="254" t="s">
        <v>296</v>
      </c>
      <c r="D2" s="254"/>
      <c r="E2" s="254"/>
      <c r="G2" s="59"/>
      <c r="H2" s="59"/>
    </row>
    <row r="3" spans="1:10">
      <c r="C3" s="254" t="s">
        <v>29</v>
      </c>
      <c r="D3" s="254"/>
      <c r="E3" s="254"/>
    </row>
    <row r="4" spans="1:10">
      <c r="C4" s="254" t="s">
        <v>21</v>
      </c>
      <c r="D4" s="254"/>
      <c r="E4" s="254"/>
    </row>
    <row r="5" spans="1:10">
      <c r="C5" s="254" t="s">
        <v>22</v>
      </c>
      <c r="D5" s="254"/>
      <c r="E5" s="254"/>
    </row>
    <row r="6" spans="1:10" hidden="1">
      <c r="C6" s="169"/>
      <c r="D6" s="169"/>
      <c r="E6" s="169"/>
    </row>
    <row r="7" spans="1:10" hidden="1">
      <c r="C7" s="169"/>
      <c r="D7" s="169"/>
      <c r="E7" s="169"/>
    </row>
    <row r="8" spans="1:10" ht="21" hidden="1" customHeight="1">
      <c r="C8" s="169"/>
      <c r="D8" s="198"/>
      <c r="E8" s="198"/>
    </row>
    <row r="9" spans="1:10" ht="18" customHeight="1">
      <c r="C9" s="254" t="s">
        <v>395</v>
      </c>
      <c r="D9" s="254"/>
      <c r="E9" s="254"/>
    </row>
    <row r="10" spans="1:10" ht="15" customHeight="1">
      <c r="A10" s="178"/>
      <c r="B10" s="178"/>
      <c r="C10" s="227" t="s">
        <v>397</v>
      </c>
      <c r="D10" s="227"/>
      <c r="E10" s="227"/>
    </row>
    <row r="11" spans="1:10" ht="45" customHeight="1">
      <c r="A11" s="220" t="s">
        <v>343</v>
      </c>
      <c r="B11" s="220"/>
      <c r="C11" s="220"/>
      <c r="D11" s="220"/>
      <c r="E11" s="220"/>
    </row>
    <row r="12" spans="1:10">
      <c r="A12" s="49"/>
      <c r="B12" s="49"/>
      <c r="C12" s="49"/>
      <c r="D12" s="49"/>
      <c r="E12" s="49"/>
    </row>
    <row r="13" spans="1:10" ht="15.75">
      <c r="A13" s="224" t="s">
        <v>344</v>
      </c>
      <c r="B13" s="224" t="s">
        <v>30</v>
      </c>
      <c r="C13" s="281" t="s">
        <v>345</v>
      </c>
      <c r="D13" s="282"/>
      <c r="E13" s="283"/>
    </row>
    <row r="14" spans="1:10" ht="30.75" customHeight="1">
      <c r="A14" s="225"/>
      <c r="B14" s="225"/>
      <c r="C14" s="168" t="s">
        <v>286</v>
      </c>
      <c r="D14" s="177" t="s">
        <v>287</v>
      </c>
      <c r="E14" s="177" t="s">
        <v>320</v>
      </c>
    </row>
    <row r="15" spans="1:10" ht="15.75" customHeight="1">
      <c r="A15" s="177" t="s">
        <v>346</v>
      </c>
      <c r="B15" s="4" t="s">
        <v>206</v>
      </c>
      <c r="C15" s="181">
        <f>C16+C17+C18+C19+C20</f>
        <v>4147876.9000000004</v>
      </c>
      <c r="D15" s="181">
        <f t="shared" ref="D15:E15" si="0">D16+D17+D18+D19+D20</f>
        <v>4334963</v>
      </c>
      <c r="E15" s="181">
        <f t="shared" si="0"/>
        <v>4145908.2</v>
      </c>
    </row>
    <row r="16" spans="1:10" ht="48" customHeight="1">
      <c r="A16" s="177" t="s">
        <v>347</v>
      </c>
      <c r="B16" s="45" t="s">
        <v>57</v>
      </c>
      <c r="C16" s="182">
        <f>'Приложение 4'!G13</f>
        <v>646368</v>
      </c>
      <c r="D16" s="183">
        <f>нет2!G14</f>
        <v>646368</v>
      </c>
      <c r="E16" s="183">
        <f>нет2!H14</f>
        <v>646368</v>
      </c>
    </row>
    <row r="17" spans="1:5" ht="77.25" customHeight="1">
      <c r="A17" s="177" t="s">
        <v>348</v>
      </c>
      <c r="B17" s="45" t="s">
        <v>78</v>
      </c>
      <c r="C17" s="184">
        <f>'Приложение 4'!G17</f>
        <v>2955725.6</v>
      </c>
      <c r="D17" s="184">
        <f>нет2!G17</f>
        <v>3272072.5</v>
      </c>
      <c r="E17" s="184">
        <f>нет2!H17</f>
        <v>3273018.23</v>
      </c>
    </row>
    <row r="18" spans="1:5" ht="114.75" customHeight="1">
      <c r="A18" s="177" t="s">
        <v>349</v>
      </c>
      <c r="B18" s="186" t="s">
        <v>339</v>
      </c>
      <c r="C18" s="184">
        <f>'Приложение 4'!G27</f>
        <v>12893.81</v>
      </c>
      <c r="D18" s="184">
        <f>'Приложение 3'!E32</f>
        <v>0</v>
      </c>
      <c r="E18" s="184">
        <f>'Приложение 3'!F32</f>
        <v>0</v>
      </c>
    </row>
    <row r="19" spans="1:5" ht="18" customHeight="1">
      <c r="A19" s="177" t="s">
        <v>350</v>
      </c>
      <c r="B19" s="188" t="s">
        <v>351</v>
      </c>
      <c r="C19" s="189">
        <f>'Приложение 4'!G34</f>
        <v>20000</v>
      </c>
      <c r="D19" s="189">
        <f>нет2!G29</f>
        <v>10000</v>
      </c>
      <c r="E19" s="189">
        <f>нет2!H29</f>
        <v>10000</v>
      </c>
    </row>
    <row r="20" spans="1:5" ht="30.75" customHeight="1">
      <c r="A20" s="177" t="s">
        <v>352</v>
      </c>
      <c r="B20" s="188" t="s">
        <v>353</v>
      </c>
      <c r="C20" s="189">
        <f>'Приложение 4'!G35</f>
        <v>512889.49</v>
      </c>
      <c r="D20" s="190">
        <f>нет2!G31</f>
        <v>406522.5</v>
      </c>
      <c r="E20" s="191">
        <f>нет2!H31</f>
        <v>216521.97</v>
      </c>
    </row>
    <row r="21" spans="1:5" ht="22.5" customHeight="1">
      <c r="A21" s="177" t="s">
        <v>354</v>
      </c>
      <c r="B21" s="4" t="s">
        <v>203</v>
      </c>
      <c r="C21" s="181">
        <f>'Приложение 4'!G42</f>
        <v>95500</v>
      </c>
      <c r="D21" s="192">
        <f>нет2!G38</f>
        <v>98600</v>
      </c>
      <c r="E21" s="192">
        <f>нет2!H38</f>
        <v>101900</v>
      </c>
    </row>
    <row r="22" spans="1:5" ht="32.25" customHeight="1">
      <c r="A22" s="177" t="s">
        <v>355</v>
      </c>
      <c r="B22" s="45" t="s">
        <v>64</v>
      </c>
      <c r="C22" s="182">
        <f>'Приложение 4'!G43</f>
        <v>95500</v>
      </c>
      <c r="D22" s="183">
        <f>нет2!G39</f>
        <v>98600</v>
      </c>
      <c r="E22" s="187">
        <f>нет2!H39</f>
        <v>101900</v>
      </c>
    </row>
    <row r="23" spans="1:5" ht="46.5" customHeight="1">
      <c r="A23" s="177" t="s">
        <v>356</v>
      </c>
      <c r="B23" s="4" t="s">
        <v>202</v>
      </c>
      <c r="C23" s="181">
        <f>'Приложение 4'!G47</f>
        <v>150000</v>
      </c>
      <c r="D23" s="192">
        <f>нет2!G42</f>
        <v>75000</v>
      </c>
      <c r="E23" s="193">
        <f>нет2!H42</f>
        <v>70000</v>
      </c>
    </row>
    <row r="24" spans="1:5" ht="18" customHeight="1">
      <c r="A24" s="177" t="s">
        <v>357</v>
      </c>
      <c r="B24" s="45" t="s">
        <v>66</v>
      </c>
      <c r="C24" s="182">
        <f>'Приложение 4'!G48</f>
        <v>150000</v>
      </c>
      <c r="D24" s="183">
        <f>нет2!G43</f>
        <v>75000</v>
      </c>
      <c r="E24" s="183">
        <f>нет2!H43</f>
        <v>70000</v>
      </c>
    </row>
    <row r="25" spans="1:5" ht="18.75" customHeight="1">
      <c r="A25" s="177" t="s">
        <v>358</v>
      </c>
      <c r="B25" s="4" t="s">
        <v>216</v>
      </c>
      <c r="C25" s="181">
        <f>'Приложение 4'!G52</f>
        <v>2157133</v>
      </c>
      <c r="D25" s="181">
        <f>нет2!G46</f>
        <v>869761</v>
      </c>
      <c r="E25" s="181">
        <f>нет2!H46</f>
        <v>869761</v>
      </c>
    </row>
    <row r="26" spans="1:5" ht="15" customHeight="1">
      <c r="A26" s="177" t="s">
        <v>359</v>
      </c>
      <c r="B26" s="45" t="s">
        <v>360</v>
      </c>
      <c r="C26" s="182">
        <f>'Приложение 4'!G53</f>
        <v>2157133</v>
      </c>
      <c r="D26" s="194">
        <f>нет2!G46</f>
        <v>869761</v>
      </c>
      <c r="E26" s="194">
        <f>нет2!H46</f>
        <v>869761</v>
      </c>
    </row>
    <row r="27" spans="1:5" ht="31.5" hidden="1" customHeight="1">
      <c r="A27" s="177" t="s">
        <v>361</v>
      </c>
      <c r="B27" s="195" t="s">
        <v>362</v>
      </c>
      <c r="C27" s="182"/>
      <c r="D27" s="194"/>
      <c r="E27" s="194"/>
    </row>
    <row r="28" spans="1:5" ht="32.25" customHeight="1">
      <c r="A28" s="177" t="s">
        <v>363</v>
      </c>
      <c r="B28" s="4" t="s">
        <v>201</v>
      </c>
      <c r="C28" s="181">
        <f>'Приложение 4'!G64</f>
        <v>1821209</v>
      </c>
      <c r="D28" s="181">
        <f>нет2!G52</f>
        <v>624854.19999999995</v>
      </c>
      <c r="E28" s="181">
        <f>нет2!H52</f>
        <v>530000</v>
      </c>
    </row>
    <row r="29" spans="1:5" ht="15.75" customHeight="1">
      <c r="A29" s="177" t="s">
        <v>364</v>
      </c>
      <c r="B29" s="45" t="s">
        <v>215</v>
      </c>
      <c r="C29" s="182">
        <f>'Приложение 4'!G65</f>
        <v>1325000</v>
      </c>
      <c r="D29" s="185">
        <f>нет2!G53</f>
        <v>180000</v>
      </c>
      <c r="E29" s="183">
        <f>нет2!H53</f>
        <v>180000</v>
      </c>
    </row>
    <row r="30" spans="1:5" ht="17.25" customHeight="1">
      <c r="A30" s="177" t="s">
        <v>365</v>
      </c>
      <c r="B30" s="45" t="s">
        <v>68</v>
      </c>
      <c r="C30" s="182">
        <f>'Приложение 4'!G70</f>
        <v>496209</v>
      </c>
      <c r="D30" s="182">
        <f>нет2!G56</f>
        <v>444854.2</v>
      </c>
      <c r="E30" s="182">
        <f>нет2!H56</f>
        <v>350000</v>
      </c>
    </row>
    <row r="31" spans="1:5" ht="18" customHeight="1">
      <c r="A31" s="177" t="s">
        <v>366</v>
      </c>
      <c r="B31" s="4" t="s">
        <v>196</v>
      </c>
      <c r="C31" s="181">
        <f>'Приложение 4'!G83</f>
        <v>3000</v>
      </c>
      <c r="D31" s="181">
        <f>нет2!G68</f>
        <v>3000</v>
      </c>
      <c r="E31" s="181">
        <f>нет2!H68</f>
        <v>3000</v>
      </c>
    </row>
    <row r="32" spans="1:5" ht="18" customHeight="1">
      <c r="A32" s="177" t="s">
        <v>367</v>
      </c>
      <c r="B32" s="45" t="s">
        <v>276</v>
      </c>
      <c r="C32" s="182">
        <f>'Приложение 4'!G84</f>
        <v>3000</v>
      </c>
      <c r="D32" s="183">
        <f>нет2!G69</f>
        <v>3000</v>
      </c>
      <c r="E32" s="183">
        <f>нет2!H69</f>
        <v>3000</v>
      </c>
    </row>
    <row r="33" spans="1:5" ht="19.5" customHeight="1">
      <c r="A33" s="177" t="s">
        <v>368</v>
      </c>
      <c r="B33" s="4" t="s">
        <v>369</v>
      </c>
      <c r="C33" s="181">
        <f>'Приложение 4'!G87</f>
        <v>4497102.42</v>
      </c>
      <c r="D33" s="192">
        <f>нет2!G72</f>
        <v>3314173.72</v>
      </c>
      <c r="E33" s="193">
        <f>нет2!H72</f>
        <v>2894673.72</v>
      </c>
    </row>
    <row r="34" spans="1:5" ht="15.75">
      <c r="A34" s="177" t="s">
        <v>370</v>
      </c>
      <c r="B34" s="196" t="s">
        <v>371</v>
      </c>
      <c r="C34" s="182">
        <f>'Приложение 4'!G88</f>
        <v>4497102.42</v>
      </c>
      <c r="D34" s="183">
        <f>нет2!G73</f>
        <v>3314173.72</v>
      </c>
      <c r="E34" s="183">
        <f>нет2!H73</f>
        <v>2894673.72</v>
      </c>
    </row>
    <row r="35" spans="1:5" ht="23.25" customHeight="1">
      <c r="A35" s="177" t="s">
        <v>372</v>
      </c>
      <c r="B35" s="197" t="s">
        <v>197</v>
      </c>
      <c r="C35" s="181">
        <f>SUM(C36:C36)</f>
        <v>152917.79999999999</v>
      </c>
      <c r="D35" s="193">
        <f>нет2!G63</f>
        <v>152917.79999999999</v>
      </c>
      <c r="E35" s="193">
        <f>нет2!H63</f>
        <v>152917.79999999999</v>
      </c>
    </row>
    <row r="36" spans="1:5" ht="16.5" customHeight="1">
      <c r="A36" s="177" t="s">
        <v>373</v>
      </c>
      <c r="B36" s="196" t="s">
        <v>70</v>
      </c>
      <c r="C36" s="184">
        <f>'Приложение 4'!G79</f>
        <v>152917.79999999999</v>
      </c>
      <c r="D36" s="183">
        <f>нет2!G64</f>
        <v>152917.79999999999</v>
      </c>
      <c r="E36" s="183">
        <f>нет2!H64</f>
        <v>152917.79999999999</v>
      </c>
    </row>
    <row r="37" spans="1:5" ht="20.25" customHeight="1">
      <c r="A37" s="177" t="s">
        <v>374</v>
      </c>
      <c r="B37" s="197" t="s">
        <v>199</v>
      </c>
      <c r="C37" s="189">
        <f>'Приложение 4'!G110</f>
        <v>3000</v>
      </c>
      <c r="D37" s="189">
        <f>нет2!G86</f>
        <v>3000</v>
      </c>
      <c r="E37" s="189">
        <f>нет2!H86</f>
        <v>3000</v>
      </c>
    </row>
    <row r="38" spans="1:5" ht="31.5" customHeight="1">
      <c r="A38" s="177" t="s">
        <v>375</v>
      </c>
      <c r="B38" s="197" t="s">
        <v>279</v>
      </c>
      <c r="C38" s="184">
        <f>'Приложение 4'!G111</f>
        <v>3000</v>
      </c>
      <c r="D38" s="183">
        <f>нет2!G87</f>
        <v>3000</v>
      </c>
      <c r="E38" s="183">
        <f>нет2!H87</f>
        <v>3000</v>
      </c>
    </row>
    <row r="39" spans="1:5" ht="15.75">
      <c r="A39" s="180"/>
      <c r="B39" s="197" t="s">
        <v>20</v>
      </c>
      <c r="C39" s="192">
        <f>C15+C21+C23+C25+C28+C31+C33+C35+C37</f>
        <v>13027739.120000001</v>
      </c>
      <c r="D39" s="192">
        <f>D15+D21+D23+D25+D28+D31+D33+D35+D37</f>
        <v>9476269.7200000007</v>
      </c>
      <c r="E39" s="192">
        <f>E15+E21+E23+E25+E28+E31+E33+E35+E37</f>
        <v>8771160.7200000007</v>
      </c>
    </row>
  </sheetData>
  <mergeCells count="11">
    <mergeCell ref="A11:E11"/>
    <mergeCell ref="A13:A14"/>
    <mergeCell ref="B13:B14"/>
    <mergeCell ref="C13:E13"/>
    <mergeCell ref="C1:E1"/>
    <mergeCell ref="C2:E2"/>
    <mergeCell ref="C3:E3"/>
    <mergeCell ref="C4:E4"/>
    <mergeCell ref="C5:E5"/>
    <mergeCell ref="C10:E10"/>
    <mergeCell ref="C9:E9"/>
  </mergeCells>
  <printOptions horizontalCentered="1"/>
  <pageMargins left="0.51181102362204722" right="0.43307086614173229" top="0.47244094488188981" bottom="0.39370078740157483" header="0.31496062992125984" footer="0.31496062992125984"/>
  <pageSetup paperSize="9" scale="75" fitToWidth="3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D1"/>
    </sheetView>
  </sheetViews>
  <sheetFormatPr defaultRowHeight="15"/>
  <cols>
    <col min="1" max="1" width="78.5703125" style="20" customWidth="1"/>
    <col min="2" max="4" width="18.5703125" style="20" customWidth="1"/>
    <col min="5" max="16384" width="9.140625" style="20"/>
  </cols>
  <sheetData>
    <row r="1" spans="1:5" ht="15.75">
      <c r="A1" s="289" t="s">
        <v>383</v>
      </c>
      <c r="B1" s="289"/>
      <c r="C1" s="289"/>
      <c r="D1" s="289"/>
      <c r="E1" s="28"/>
    </row>
    <row r="2" spans="1:5" ht="15.75">
      <c r="A2" s="290" t="s">
        <v>296</v>
      </c>
      <c r="B2" s="290"/>
      <c r="C2" s="290"/>
      <c r="D2" s="290"/>
      <c r="E2" s="43"/>
    </row>
    <row r="3" spans="1:5" ht="15.75">
      <c r="A3" s="290" t="s">
        <v>29</v>
      </c>
      <c r="B3" s="290"/>
      <c r="C3" s="290"/>
      <c r="D3" s="290"/>
      <c r="E3" s="43"/>
    </row>
    <row r="4" spans="1:5" ht="15.75">
      <c r="A4" s="290" t="s">
        <v>21</v>
      </c>
      <c r="B4" s="290"/>
      <c r="C4" s="290"/>
      <c r="D4" s="290"/>
      <c r="E4" s="43"/>
    </row>
    <row r="5" spans="1:5" ht="15.75">
      <c r="A5" s="290" t="s">
        <v>22</v>
      </c>
      <c r="B5" s="290"/>
      <c r="C5" s="290"/>
      <c r="D5" s="290"/>
      <c r="E5" s="43"/>
    </row>
    <row r="6" spans="1:5" ht="15.75">
      <c r="A6" s="289" t="s">
        <v>335</v>
      </c>
      <c r="B6" s="289"/>
      <c r="C6" s="289"/>
      <c r="D6" s="289"/>
      <c r="E6" s="28"/>
    </row>
    <row r="7" spans="1:5">
      <c r="A7" s="227"/>
      <c r="B7" s="227"/>
    </row>
    <row r="8" spans="1:5" ht="37.5" customHeight="1">
      <c r="A8" s="291" t="s">
        <v>327</v>
      </c>
      <c r="B8" s="291"/>
      <c r="C8" s="291"/>
      <c r="D8" s="291"/>
    </row>
    <row r="10" spans="1:5" ht="21.75" customHeight="1">
      <c r="A10" s="287" t="s">
        <v>30</v>
      </c>
      <c r="B10" s="284" t="s">
        <v>34</v>
      </c>
      <c r="C10" s="285"/>
      <c r="D10" s="286"/>
    </row>
    <row r="11" spans="1:5" ht="15.75">
      <c r="A11" s="288"/>
      <c r="B11" s="29" t="s">
        <v>286</v>
      </c>
      <c r="C11" s="29" t="s">
        <v>287</v>
      </c>
      <c r="D11" s="29" t="s">
        <v>320</v>
      </c>
    </row>
    <row r="12" spans="1:5" ht="15.75">
      <c r="A12" s="30">
        <v>1</v>
      </c>
      <c r="B12" s="30">
        <v>2</v>
      </c>
      <c r="C12" s="30">
        <v>2</v>
      </c>
      <c r="D12" s="30">
        <v>2</v>
      </c>
    </row>
    <row r="13" spans="1:5" ht="31.5">
      <c r="A13" s="31" t="s">
        <v>207</v>
      </c>
      <c r="B13" s="42">
        <f>SUM('Приложение 4'!G28:G29)</f>
        <v>12893.81</v>
      </c>
      <c r="C13" s="42">
        <f>'Приложение 3'!E32</f>
        <v>0</v>
      </c>
      <c r="D13" s="42">
        <f>'Приложение 3'!F32</f>
        <v>0</v>
      </c>
    </row>
    <row r="14" spans="1:5" ht="15.75">
      <c r="A14" s="32" t="s">
        <v>195</v>
      </c>
      <c r="B14" s="33">
        <f>SUM(B13:B13)</f>
        <v>12893.81</v>
      </c>
      <c r="C14" s="33">
        <f>SUM(C13:C13)</f>
        <v>0</v>
      </c>
      <c r="D14" s="33">
        <f>SUM(D13:D13)</f>
        <v>0</v>
      </c>
    </row>
  </sheetData>
  <mergeCells count="10">
    <mergeCell ref="B10:D10"/>
    <mergeCell ref="A10:A11"/>
    <mergeCell ref="A1:D1"/>
    <mergeCell ref="A2:D2"/>
    <mergeCell ref="A3:D3"/>
    <mergeCell ref="A4:D4"/>
    <mergeCell ref="A5:D5"/>
    <mergeCell ref="A6:D6"/>
    <mergeCell ref="A8:D8"/>
    <mergeCell ref="A7:B7"/>
  </mergeCells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sqref="A1:D1"/>
    </sheetView>
  </sheetViews>
  <sheetFormatPr defaultRowHeight="15"/>
  <cols>
    <col min="1" max="1" width="67.7109375" customWidth="1"/>
    <col min="2" max="4" width="18.5703125" customWidth="1"/>
  </cols>
  <sheetData>
    <row r="1" spans="1:8" ht="15.75">
      <c r="A1" s="212" t="s">
        <v>384</v>
      </c>
      <c r="B1" s="212"/>
      <c r="C1" s="212"/>
      <c r="D1" s="212"/>
    </row>
    <row r="2" spans="1:8" ht="15.75">
      <c r="A2" s="218" t="s">
        <v>296</v>
      </c>
      <c r="B2" s="218"/>
      <c r="C2" s="218"/>
      <c r="D2" s="218"/>
    </row>
    <row r="3" spans="1:8" ht="15.75">
      <c r="A3" s="218" t="s">
        <v>29</v>
      </c>
      <c r="B3" s="218"/>
      <c r="C3" s="218"/>
      <c r="D3" s="218"/>
    </row>
    <row r="4" spans="1:8" ht="15.75">
      <c r="A4" s="218" t="s">
        <v>21</v>
      </c>
      <c r="B4" s="218"/>
      <c r="C4" s="218"/>
      <c r="D4" s="218"/>
    </row>
    <row r="5" spans="1:8" ht="15.75">
      <c r="A5" s="218" t="s">
        <v>22</v>
      </c>
      <c r="B5" s="218"/>
      <c r="C5" s="218"/>
      <c r="D5" s="218"/>
    </row>
    <row r="6" spans="1:8" ht="15.75">
      <c r="A6" s="218" t="s">
        <v>335</v>
      </c>
      <c r="B6" s="218"/>
      <c r="C6" s="218"/>
      <c r="D6" s="218"/>
      <c r="E6" s="10"/>
      <c r="F6" s="10"/>
      <c r="G6" s="10"/>
      <c r="H6" s="10"/>
    </row>
    <row r="8" spans="1:8" ht="32.25" customHeight="1">
      <c r="A8" s="292" t="s">
        <v>328</v>
      </c>
      <c r="B8" s="292"/>
      <c r="C8" s="292"/>
      <c r="D8" s="292"/>
    </row>
    <row r="10" spans="1:8" ht="15.75">
      <c r="A10" s="224" t="s">
        <v>89</v>
      </c>
      <c r="B10" s="228" t="s">
        <v>90</v>
      </c>
      <c r="C10" s="229"/>
      <c r="D10" s="230"/>
    </row>
    <row r="11" spans="1:8" ht="15.75">
      <c r="A11" s="225"/>
      <c r="B11" s="148" t="s">
        <v>286</v>
      </c>
      <c r="C11" s="148" t="s">
        <v>287</v>
      </c>
      <c r="D11" s="148" t="s">
        <v>320</v>
      </c>
    </row>
    <row r="12" spans="1:8" ht="15.75">
      <c r="A12" s="5">
        <v>1</v>
      </c>
      <c r="B12" s="5">
        <v>2</v>
      </c>
      <c r="C12" s="5">
        <v>2</v>
      </c>
      <c r="D12" s="5">
        <v>2</v>
      </c>
    </row>
    <row r="13" spans="1:8" ht="38.25" customHeight="1">
      <c r="A13" s="6" t="s">
        <v>91</v>
      </c>
      <c r="B13" s="5">
        <v>0</v>
      </c>
      <c r="C13" s="5">
        <v>0</v>
      </c>
      <c r="D13" s="5">
        <v>0</v>
      </c>
    </row>
    <row r="14" spans="1:8" ht="15.75">
      <c r="A14" s="7" t="s">
        <v>92</v>
      </c>
      <c r="B14" s="2">
        <v>0</v>
      </c>
      <c r="C14" s="2">
        <v>0</v>
      </c>
      <c r="D14" s="2">
        <v>0</v>
      </c>
    </row>
    <row r="15" spans="1:8" ht="15.75">
      <c r="A15" s="7" t="s">
        <v>93</v>
      </c>
      <c r="B15" s="2">
        <v>0</v>
      </c>
      <c r="C15" s="2">
        <v>0</v>
      </c>
      <c r="D15" s="2">
        <v>0</v>
      </c>
    </row>
    <row r="16" spans="1:8" ht="31.5">
      <c r="A16" s="6" t="s">
        <v>94</v>
      </c>
      <c r="B16" s="5">
        <v>0</v>
      </c>
      <c r="C16" s="5">
        <v>0</v>
      </c>
      <c r="D16" s="5">
        <v>0</v>
      </c>
    </row>
    <row r="17" spans="1:4" ht="15.75">
      <c r="A17" s="7" t="s">
        <v>93</v>
      </c>
      <c r="B17" s="2">
        <v>0</v>
      </c>
      <c r="C17" s="2">
        <v>0</v>
      </c>
      <c r="D17" s="2">
        <v>0</v>
      </c>
    </row>
    <row r="18" spans="1:4" ht="15.75">
      <c r="A18" s="6" t="s">
        <v>95</v>
      </c>
      <c r="B18" s="5">
        <v>0</v>
      </c>
      <c r="C18" s="5">
        <v>0</v>
      </c>
      <c r="D18" s="5">
        <v>0</v>
      </c>
    </row>
    <row r="19" spans="1:4" ht="15.75">
      <c r="A19" s="7" t="s">
        <v>92</v>
      </c>
      <c r="B19" s="2">
        <v>0</v>
      </c>
      <c r="C19" s="2">
        <v>0</v>
      </c>
      <c r="D19" s="2">
        <v>0</v>
      </c>
    </row>
    <row r="20" spans="1:4" ht="15.75">
      <c r="A20" s="7" t="s">
        <v>93</v>
      </c>
      <c r="B20" s="2">
        <v>0</v>
      </c>
      <c r="C20" s="2">
        <v>0</v>
      </c>
      <c r="D20" s="2">
        <v>0</v>
      </c>
    </row>
    <row r="21" spans="1:4" ht="31.5">
      <c r="A21" s="6" t="s">
        <v>96</v>
      </c>
      <c r="B21" s="5">
        <v>0</v>
      </c>
      <c r="C21" s="5">
        <v>0</v>
      </c>
      <c r="D21" s="5">
        <v>0</v>
      </c>
    </row>
    <row r="22" spans="1:4" ht="15.75">
      <c r="A22" s="7" t="s">
        <v>97</v>
      </c>
      <c r="B22" s="2">
        <v>0</v>
      </c>
      <c r="C22" s="2">
        <v>0</v>
      </c>
      <c r="D22" s="2">
        <v>0</v>
      </c>
    </row>
  </sheetData>
  <mergeCells count="9">
    <mergeCell ref="A3:D3"/>
    <mergeCell ref="A2:D2"/>
    <mergeCell ref="A1:D1"/>
    <mergeCell ref="A10:A11"/>
    <mergeCell ref="B10:D10"/>
    <mergeCell ref="A6:D6"/>
    <mergeCell ref="A5:D5"/>
    <mergeCell ref="A8:D8"/>
    <mergeCell ref="A4:D4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нет</vt:lpstr>
      <vt:lpstr>Приложение1</vt:lpstr>
      <vt:lpstr>Приложение 2 </vt:lpstr>
      <vt:lpstr>Приложение 3</vt:lpstr>
      <vt:lpstr>Приложение 4</vt:lpstr>
      <vt:lpstr>нет2</vt:lpstr>
      <vt:lpstr>Приложение 5</vt:lpstr>
      <vt:lpstr>нет3</vt:lpstr>
      <vt:lpstr>нет4</vt:lpstr>
      <vt:lpstr>нет5</vt:lpstr>
      <vt:lpstr>'Приложение 2 '!Область_печати</vt:lpstr>
      <vt:lpstr>Приложение1!Область_печати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2022-04-21T12:16:36Z</cp:lastPrinted>
  <dcterms:created xsi:type="dcterms:W3CDTF">2016-06-27T10:52:24Z</dcterms:created>
  <dcterms:modified xsi:type="dcterms:W3CDTF">2022-04-25T07:40:10Z</dcterms:modified>
</cp:coreProperties>
</file>