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895" yWindow="15" windowWidth="13920" windowHeight="12765" firstSheet="1" activeTab="1"/>
  </bookViews>
  <sheets>
    <sheet name="Приложение 1" sheetId="2" r:id="rId1"/>
    <sheet name="Приложение 2" sheetId="1" r:id="rId2"/>
    <sheet name="Приложение 3" sheetId="15" r:id="rId3"/>
    <sheet name="Приложение 4" sheetId="16" r:id="rId4"/>
    <sheet name="Приложение 5" sheetId="8" r:id="rId5"/>
    <sheet name="Приложение 6" sheetId="9" r:id="rId6"/>
    <sheet name="Приложение 7" sheetId="17" r:id="rId7"/>
    <sheet name="Приложение 8" sheetId="23" r:id="rId8"/>
    <sheet name="Приложение 9" sheetId="22" r:id="rId9"/>
    <sheet name="Приложение 10" sheetId="19" r:id="rId10"/>
    <sheet name="Приложение 11" sheetId="13" r:id="rId11"/>
  </sheets>
  <definedNames>
    <definedName name="_xlnm.Print_Area" localSheetId="1">'Приложение 2'!$A$1:$E$56</definedName>
    <definedName name="_xlnm.Print_Area" localSheetId="2">'Приложение 3'!$A$1:$B$34</definedName>
    <definedName name="_xlnm.Print_Area" localSheetId="3">'Приложение 4'!$A$1:$E$21</definedName>
  </definedNames>
  <calcPr calcId="124519"/>
</workbook>
</file>

<file path=xl/calcChain.xml><?xml version="1.0" encoding="utf-8"?>
<calcChain xmlns="http://schemas.openxmlformats.org/spreadsheetml/2006/main">
  <c r="G33" i="17"/>
  <c r="H17" i="23"/>
  <c r="G17"/>
  <c r="E22" i="9"/>
  <c r="F22"/>
  <c r="D82"/>
  <c r="D35"/>
  <c r="D31"/>
  <c r="D24"/>
  <c r="D32"/>
  <c r="C13" i="22" l="1"/>
  <c r="D32" i="1"/>
  <c r="E32"/>
  <c r="D34"/>
  <c r="E34"/>
  <c r="C34"/>
  <c r="D14"/>
  <c r="E14"/>
  <c r="D42" i="9" l="1"/>
  <c r="D40"/>
  <c r="D39" s="1"/>
  <c r="D29"/>
  <c r="D27"/>
  <c r="D25"/>
  <c r="D18"/>
  <c r="D20"/>
  <c r="D14" s="1"/>
  <c r="G48" i="17"/>
  <c r="C14" i="1"/>
  <c r="F40" i="9"/>
  <c r="H27" i="23"/>
  <c r="G27"/>
  <c r="D100" i="9"/>
  <c r="G68" i="17"/>
  <c r="G64"/>
  <c r="D80" i="9" l="1"/>
  <c r="D79" s="1"/>
  <c r="D78" s="1"/>
  <c r="G53" i="17"/>
  <c r="D40" i="1"/>
  <c r="E40"/>
  <c r="C40"/>
  <c r="D19"/>
  <c r="D18" s="1"/>
  <c r="E19"/>
  <c r="E18" s="1"/>
  <c r="C19"/>
  <c r="C18" l="1"/>
  <c r="G24" i="23"/>
  <c r="H79"/>
  <c r="G79"/>
  <c r="H72"/>
  <c r="G72"/>
  <c r="H54"/>
  <c r="H50" s="1"/>
  <c r="G54"/>
  <c r="G50" s="1"/>
  <c r="H44"/>
  <c r="G44"/>
  <c r="H14"/>
  <c r="F94" i="9"/>
  <c r="F32"/>
  <c r="F31" s="1"/>
  <c r="F83"/>
  <c r="F76"/>
  <c r="F74"/>
  <c r="F67"/>
  <c r="F60"/>
  <c r="F58"/>
  <c r="F56"/>
  <c r="F53"/>
  <c r="F48"/>
  <c r="F47" s="1"/>
  <c r="F45"/>
  <c r="F44" s="1"/>
  <c r="F36"/>
  <c r="F35" s="1"/>
  <c r="F29"/>
  <c r="F27"/>
  <c r="F18"/>
  <c r="F15"/>
  <c r="E94"/>
  <c r="E97"/>
  <c r="D64"/>
  <c r="F97"/>
  <c r="D97"/>
  <c r="F92"/>
  <c r="E92"/>
  <c r="F90"/>
  <c r="E90"/>
  <c r="F88"/>
  <c r="E88"/>
  <c r="F20"/>
  <c r="F82" l="1"/>
  <c r="F81" s="1"/>
  <c r="F69"/>
  <c r="F55"/>
  <c r="G71" i="23"/>
  <c r="H71"/>
  <c r="F43" i="9"/>
  <c r="D95" l="1"/>
  <c r="D94"/>
  <c r="D88"/>
  <c r="D85"/>
  <c r="D83"/>
  <c r="D48"/>
  <c r="D47" s="1"/>
  <c r="D45"/>
  <c r="D44" s="1"/>
  <c r="D15" l="1"/>
  <c r="E15"/>
  <c r="E18"/>
  <c r="D22"/>
  <c r="E20"/>
  <c r="C43" i="1"/>
  <c r="E32" i="9"/>
  <c r="G60" i="17"/>
  <c r="G52" s="1"/>
  <c r="D41" i="1"/>
  <c r="G30" i="17" l="1"/>
  <c r="H51" i="23"/>
  <c r="G51"/>
  <c r="E36" i="1"/>
  <c r="E33" s="1"/>
  <c r="D36"/>
  <c r="D33" s="1"/>
  <c r="C36"/>
  <c r="C33" s="1"/>
  <c r="C32" s="1"/>
  <c r="C54"/>
  <c r="C46"/>
  <c r="C45" s="1"/>
  <c r="G13" i="17"/>
  <c r="G43"/>
  <c r="G35" l="1"/>
  <c r="D13" i="22" l="1"/>
  <c r="E13" i="1"/>
  <c r="D13"/>
  <c r="C13"/>
  <c r="D92" i="9" l="1"/>
  <c r="D90"/>
  <c r="G98" i="17"/>
  <c r="C53" i="1" l="1"/>
  <c r="E76" i="9"/>
  <c r="E74"/>
  <c r="D76"/>
  <c r="D74"/>
  <c r="D72"/>
  <c r="D54" i="1"/>
  <c r="D53" s="1"/>
  <c r="E54"/>
  <c r="E53" s="1"/>
  <c r="D43"/>
  <c r="E43"/>
  <c r="E69" i="9" l="1"/>
  <c r="D70"/>
  <c r="D69" s="1"/>
  <c r="C14" i="22"/>
  <c r="B13"/>
  <c r="F14" i="9"/>
  <c r="F25"/>
  <c r="F24" s="1"/>
  <c r="F39"/>
  <c r="F38" s="1"/>
  <c r="F52"/>
  <c r="F66"/>
  <c r="E83"/>
  <c r="E67"/>
  <c r="E66" s="1"/>
  <c r="E60"/>
  <c r="E58"/>
  <c r="E56"/>
  <c r="E53"/>
  <c r="E52" s="1"/>
  <c r="E48"/>
  <c r="E47" s="1"/>
  <c r="E45"/>
  <c r="E44" s="1"/>
  <c r="E40"/>
  <c r="E39" s="1"/>
  <c r="E38" s="1"/>
  <c r="E36"/>
  <c r="E35" s="1"/>
  <c r="E31"/>
  <c r="E29"/>
  <c r="E27"/>
  <c r="E25"/>
  <c r="E14"/>
  <c r="D67"/>
  <c r="D66" s="1"/>
  <c r="D86"/>
  <c r="D62"/>
  <c r="D60"/>
  <c r="D58"/>
  <c r="D55" s="1"/>
  <c r="D56"/>
  <c r="D53"/>
  <c r="D52" s="1"/>
  <c r="D43"/>
  <c r="D38"/>
  <c r="D36"/>
  <c r="G14" i="23"/>
  <c r="H13"/>
  <c r="H29"/>
  <c r="G29"/>
  <c r="H37"/>
  <c r="H36" s="1"/>
  <c r="G37"/>
  <c r="G36" s="1"/>
  <c r="H41"/>
  <c r="H40" s="1"/>
  <c r="G41"/>
  <c r="G40" s="1"/>
  <c r="H62"/>
  <c r="H61" s="1"/>
  <c r="G62"/>
  <c r="G61" s="1"/>
  <c r="H67"/>
  <c r="H66" s="1"/>
  <c r="G67"/>
  <c r="G66" s="1"/>
  <c r="H70"/>
  <c r="H65" s="1"/>
  <c r="H84"/>
  <c r="G85"/>
  <c r="G84" s="1"/>
  <c r="H85"/>
  <c r="G17" i="17"/>
  <c r="G24"/>
  <c r="G27"/>
  <c r="G42"/>
  <c r="G47"/>
  <c r="G63"/>
  <c r="G77"/>
  <c r="G76" s="1"/>
  <c r="G13" i="23" l="1"/>
  <c r="G12" s="1"/>
  <c r="G12" i="17"/>
  <c r="G11" s="1"/>
  <c r="E82" i="9"/>
  <c r="E81" s="1"/>
  <c r="D13"/>
  <c r="F13"/>
  <c r="E43"/>
  <c r="F51"/>
  <c r="E55"/>
  <c r="E51" s="1"/>
  <c r="H12" i="23"/>
  <c r="H88" s="1"/>
  <c r="E24" i="9"/>
  <c r="E13" s="1"/>
  <c r="D51"/>
  <c r="D81"/>
  <c r="G70" i="23"/>
  <c r="G65" s="1"/>
  <c r="D14" i="22"/>
  <c r="B14"/>
  <c r="D51" i="1"/>
  <c r="E51"/>
  <c r="D49"/>
  <c r="E49"/>
  <c r="C49"/>
  <c r="D46"/>
  <c r="D45" s="1"/>
  <c r="E46"/>
  <c r="E45" s="1"/>
  <c r="E41"/>
  <c r="C41"/>
  <c r="E22"/>
  <c r="D22"/>
  <c r="C22"/>
  <c r="D30"/>
  <c r="D29" s="1"/>
  <c r="E30"/>
  <c r="E29" s="1"/>
  <c r="C30"/>
  <c r="C29" s="1"/>
  <c r="E25"/>
  <c r="D25"/>
  <c r="C25"/>
  <c r="E27"/>
  <c r="D27"/>
  <c r="C27"/>
  <c r="F12" i="9" l="1"/>
  <c r="F101" s="1"/>
  <c r="E18" i="16" s="1"/>
  <c r="D12" i="9"/>
  <c r="D48" i="1"/>
  <c r="D39" s="1"/>
  <c r="D38" s="1"/>
  <c r="E48"/>
  <c r="E39" s="1"/>
  <c r="E38" s="1"/>
  <c r="E12" i="9"/>
  <c r="E101" s="1"/>
  <c r="C48" i="1"/>
  <c r="C39" s="1"/>
  <c r="C38" s="1"/>
  <c r="D24"/>
  <c r="D21" s="1"/>
  <c r="D12" s="1"/>
  <c r="E24"/>
  <c r="E21" s="1"/>
  <c r="E12" s="1"/>
  <c r="C24"/>
  <c r="C21" s="1"/>
  <c r="C12" s="1"/>
  <c r="G88" i="23"/>
  <c r="D18" i="16" l="1"/>
  <c r="E16" i="8" s="1"/>
  <c r="D56" i="1"/>
  <c r="C56"/>
  <c r="E56"/>
  <c r="G108" i="17"/>
  <c r="G107" s="1"/>
  <c r="G82"/>
  <c r="G81" s="1"/>
  <c r="D101" i="9" l="1"/>
  <c r="G87" i="17"/>
  <c r="G86" s="1"/>
  <c r="G85" s="1"/>
  <c r="G80" s="1"/>
  <c r="G111" s="1"/>
  <c r="C14" i="16" l="1"/>
  <c r="D15" i="8" s="1"/>
  <c r="D14" i="16"/>
  <c r="D17" s="1"/>
  <c r="E14"/>
  <c r="D16" l="1"/>
  <c r="D15"/>
  <c r="E15" i="8"/>
  <c r="C17" i="16"/>
  <c r="C16"/>
  <c r="C15"/>
  <c r="E16"/>
  <c r="E15"/>
  <c r="F15" i="8"/>
  <c r="E17" i="16"/>
  <c r="E19"/>
  <c r="E20"/>
  <c r="F16" i="8"/>
  <c r="C18" i="16"/>
  <c r="E12"/>
  <c r="E13" s="1"/>
  <c r="E21"/>
  <c r="C20" l="1"/>
  <c r="C12"/>
  <c r="C13" s="1"/>
  <c r="D20"/>
  <c r="D12"/>
  <c r="D13" s="1"/>
  <c r="D21"/>
  <c r="D19"/>
  <c r="E14" i="8"/>
  <c r="F14"/>
  <c r="D16"/>
  <c r="D14" s="1"/>
  <c r="C19" i="16"/>
  <c r="C21"/>
</calcChain>
</file>

<file path=xl/sharedStrings.xml><?xml version="1.0" encoding="utf-8"?>
<sst xmlns="http://schemas.openxmlformats.org/spreadsheetml/2006/main" count="934" uniqueCount="379">
  <si>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</si>
  <si>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</si>
  <si>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</si>
  <si>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</si>
  <si>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</si>
  <si>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</si>
  <si>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</si>
  <si>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</si>
  <si>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</si>
  <si>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</si>
  <si>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</si>
  <si>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</si>
  <si>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182 1 06 06043 10 0000 110</t>
  </si>
  <si>
    <t>000 1 08 00000 00 0000 000</t>
  </si>
  <si>
    <t>ГОСУДАРСТВЕННАЯ ПОШЛИНА</t>
  </si>
  <si>
    <t>000 1 11 00000 00 0000 000</t>
  </si>
  <si>
    <t>914 1 11 05035 10 0000 120</t>
  </si>
  <si>
    <t>000 2 00 00000 00 0000 000</t>
  </si>
  <si>
    <t>БЕЗВОЗМЕЗДНЫЕ ПОСТУПЛЕНИЯ</t>
  </si>
  <si>
    <t>000 2 02 00000 00 0000 000</t>
  </si>
  <si>
    <t>ВСЕГО:</t>
  </si>
  <si>
    <t>Лежневского муниципального района</t>
  </si>
  <si>
    <t>Ивановской области</t>
  </si>
  <si>
    <t>Наименование дохода</t>
  </si>
  <si>
    <t>Нормативы распределения</t>
  </si>
  <si>
    <t>Прочие неналоговые доходы бюджетов сельских поселений</t>
  </si>
  <si>
    <t>Невыясненные поступления, зачисляемые в бюджеты сельских поселений</t>
  </si>
  <si>
    <t>Единый сельскохозяйственный налог</t>
  </si>
  <si>
    <t>(в процентах)</t>
  </si>
  <si>
    <t>Приложение №1</t>
  </si>
  <si>
    <t>Сабиновского  сельского поселения</t>
  </si>
  <si>
    <t>Приложение №2</t>
  </si>
  <si>
    <t>Приложение №3</t>
  </si>
  <si>
    <t>Наименование</t>
  </si>
  <si>
    <t>Приложение №4</t>
  </si>
  <si>
    <t>Приложение №5</t>
  </si>
  <si>
    <t>Приложение №6</t>
  </si>
  <si>
    <t>Управление Федеральной  налоговой службы по Ивановской области</t>
  </si>
  <si>
    <t>182 1 01 02030 01 0000 110</t>
  </si>
  <si>
    <t>Администрация Сабиновского сельского поселения Лежневского муниципального района Ивановской области</t>
  </si>
  <si>
    <t>914 1 17 01050 10 0000 180</t>
  </si>
  <si>
    <t>914 1 17 05050 10 0000 180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</si>
  <si>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</si>
  <si>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Код классификации доходов бюджетов Российской Федерации, код главного администратора доходов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</si>
  <si>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</si>
  <si>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</si>
  <si>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</si>
  <si>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</si>
  <si>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</si>
  <si>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</si>
  <si>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</si>
  <si>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</si>
  <si>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</si>
  <si>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</si>
  <si>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</si>
  <si>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</si>
  <si>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</si>
  <si>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013 01 05 02 01 10 0000 510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</si>
  <si>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</si>
  <si>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</si>
  <si>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</si>
  <si>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</si>
  <si>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</si>
  <si>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</si>
  <si>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</si>
  <si>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013 01 05 02 01 10 0000 610</t>
  </si>
  <si>
    <t>Уменьшение прочих остатков денежных средств бюджетов сельских поселений</t>
  </si>
  <si>
    <t>Наименование главного администратора источников внутреннего финансирования дефицита и кода классификации источников внутреннего финансирования дефицитов бюджетов</t>
  </si>
  <si>
    <t>источников внутреннего финансирования дефицитов бюджетов</t>
  </si>
  <si>
    <t>01 05 00 00 00 0000 000</t>
  </si>
  <si>
    <t>Изменение остатков средств на счёте по  учёту средств  бюджета</t>
  </si>
  <si>
    <t>01 05 02 01 10 0000 510</t>
  </si>
  <si>
    <t>01 05 02 01 10 0000 610</t>
  </si>
  <si>
    <t>главного администратора источников внутреннего финансирования дефицита</t>
  </si>
  <si>
    <t>Целевая        статья</t>
  </si>
  <si>
    <t>Вид расходов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</si>
  <si>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</si>
  <si>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функций высшего должностного лица Сабиновского сельского поселения</t>
  </si>
  <si>
    <t>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</si>
  <si>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Сабиновского сельского поселения</t>
  </si>
  <si>
    <t>(Закупка товаров, работ и услуг государственных (муниципальных) нужд)</t>
  </si>
  <si>
    <t>(Иные бюджетные ассигнования)</t>
  </si>
  <si>
    <t>Другие общегосударственные вопросы</t>
  </si>
  <si>
    <t>Мобилизационная и вневойсковая подготовка</t>
  </si>
  <si>
    <t>Осуществление первичного воинского учёта на территориях, где отсутствуют военные комиссариаты</t>
  </si>
  <si>
    <t>Обеспечение пожарной безопасности</t>
  </si>
  <si>
    <t>Обеспечение мероприятий в сфере национальной безопасности и правоохранительной деятельности</t>
  </si>
  <si>
    <t>Благоустройство</t>
  </si>
  <si>
    <t xml:space="preserve">Выполнение работ по организации освещения населенных пунктов Сабиновского сельского поселения </t>
  </si>
  <si>
    <t>Пенсионное обеспечение</t>
  </si>
  <si>
    <t xml:space="preserve">Доплата к пенсиям муниципальных служащих администрации Сабиновского сельского поселения </t>
  </si>
  <si>
    <t>(Социальное обеспечение и иные выплаты населению)</t>
  </si>
  <si>
    <t>Муниципальное  казённое учреждение «Сабиновское социально-культурное объединение»</t>
  </si>
  <si>
    <t>Культура</t>
  </si>
  <si>
    <t xml:space="preserve">Дворцы и дома культуры, другие учреждения культуры  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</si>
  <si>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</si>
  <si>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indexed="8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</si>
  <si>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</si>
  <si>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Приложение №8</t>
  </si>
  <si>
    <t>Раздел</t>
  </si>
  <si>
    <t>Код глав-ного распо-ряди-теля</t>
  </si>
  <si>
    <t>01</t>
  </si>
  <si>
    <t>00</t>
  </si>
  <si>
    <t>02</t>
  </si>
  <si>
    <t>04</t>
  </si>
  <si>
    <t>05</t>
  </si>
  <si>
    <t>03</t>
  </si>
  <si>
    <t>07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</si>
  <si>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</si>
  <si>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</si>
  <si>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</si>
  <si>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</si>
  <si>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</si>
  <si>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</si>
  <si>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</si>
  <si>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</si>
  <si>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</si>
  <si>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</si>
  <si>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</si>
  <si>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</si>
  <si>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>Х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</si>
  <si>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</si>
  <si>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</si>
  <si>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</si>
  <si>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</si>
  <si>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</si>
  <si>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</si>
  <si>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Объем бюджетных    ассигнований на   исполнение гарантий по возможным гарантийным случаям в очередном финансовом  году (тыс.руб.)</t>
  </si>
  <si>
    <t>За счет источников внутреннего финансирования дефицита местного бюджета</t>
  </si>
  <si>
    <t>Исполнение муниципальных гарантий 
Сабиновского сельского поселения Лежневского муниципального района Ивановской области</t>
  </si>
  <si>
    <t>Приложение №9</t>
  </si>
  <si>
    <t>Приложение №10</t>
  </si>
  <si>
    <t>Членские взносы в Совет муниципальных образований Ивановской области</t>
  </si>
  <si>
    <t>Содержание и обслуживание имущества казны Сабиновского сельского поселения</t>
  </si>
  <si>
    <t>Переданные полномочия по осуществлению контроля за использованием бюджетных средств городскими и сельскими поселениями на обеспечение функций администрации Лежневского муниципального района</t>
  </si>
  <si>
    <t xml:space="preserve"> (Межбюджетные трансферты)</t>
  </si>
  <si>
    <t>06</t>
  </si>
  <si>
    <t>Под раз дел</t>
  </si>
  <si>
    <t>Обеспечение мероприятий по благоустройству Сабиновского сельского поселения</t>
  </si>
  <si>
    <t>Обеспечение мероприятий в области молодёжной политики</t>
  </si>
  <si>
    <t>Обеспечение мероприятий в физической культуры и спорта</t>
  </si>
  <si>
    <t>Обеспечение иных расходов на выполнение функций по общегосударственным вопросам</t>
  </si>
  <si>
    <t>-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</si>
  <si>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</si>
  <si>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</si>
  <si>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</si>
  <si>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Расходы, связанные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</si>
  <si>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Подпрограмма "Безопасность поселения"</t>
  </si>
  <si>
    <t>Подпрограмма "Культура, молодёжная политика и спорт"</t>
  </si>
  <si>
    <t>0110102000</t>
  </si>
  <si>
    <t>0110104000</t>
  </si>
  <si>
    <t>0120127000</t>
  </si>
  <si>
    <t>0130122300</t>
  </si>
  <si>
    <t>0130222400</t>
  </si>
  <si>
    <t>0140100250</t>
  </si>
  <si>
    <t>0110497030</t>
  </si>
  <si>
    <t>0110229630</t>
  </si>
  <si>
    <t>0110222200</t>
  </si>
  <si>
    <t>0110229640</t>
  </si>
  <si>
    <t>0110570020</t>
  </si>
  <si>
    <t>0140200260</t>
  </si>
  <si>
    <t>0140280340</t>
  </si>
  <si>
    <t>01402S0340</t>
  </si>
  <si>
    <t>0140300280</t>
  </si>
  <si>
    <t xml:space="preserve">Нормативы  отчислений  доходов </t>
  </si>
  <si>
    <t>182 1 05 03010 01 0000 110</t>
  </si>
  <si>
    <t>000 1 01 00000 00 0000 000</t>
  </si>
  <si>
    <t>НАЛОГИ НА ПРИБЫЛЬ, ДОХОДЫ</t>
  </si>
  <si>
    <t>000 1 06 00000 00 0000 000</t>
  </si>
  <si>
    <t>000 1 06 01000 00 0000 110</t>
  </si>
  <si>
    <t>000 1 06 06000 00 0000 110</t>
  </si>
  <si>
    <t>000 1 08 04000 01 0000 110</t>
  </si>
  <si>
    <t>Земельный налог с организаций</t>
  </si>
  <si>
    <t>000 1 06 06040 00 0000 110</t>
  </si>
  <si>
    <t>000 1 06 06030 00 0000 110</t>
  </si>
  <si>
    <t>Земельный налог с физических лиц</t>
  </si>
  <si>
    <t>000 1 11 05030 00 0000 120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</si>
  <si>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</si>
  <si>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</si>
  <si>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</si>
  <si>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</si>
  <si>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Прочие субсидии</t>
  </si>
  <si>
    <t>Субвенции бюджетам бюджетной системы Российской Федерации</t>
  </si>
  <si>
    <t>Основное мероприятие «Передача части полномочий Сабиновского сельского поселения по решению вопросов местного значения»</t>
  </si>
  <si>
    <t>Основное мероприятие «Осуществление других общегосударственных вопросов»</t>
  </si>
  <si>
    <t>Подпрограмма «Муниципальное управление»</t>
  </si>
  <si>
    <t>Основное мероприятие «Обеспечение деятельности органов местного самоуправления»</t>
  </si>
  <si>
    <t>0110000000</t>
  </si>
  <si>
    <t>0110100000</t>
  </si>
  <si>
    <t>0110400000</t>
  </si>
  <si>
    <t>0110200000</t>
  </si>
  <si>
    <t>Непрограммные направления деятельности администрации Сабиновского сельского поселения</t>
  </si>
  <si>
    <t>4100000000</t>
  </si>
  <si>
    <t>Иные непрограммные направления деятельности администрации Сабиновского сельского поселения</t>
  </si>
  <si>
    <t>4190000000</t>
  </si>
  <si>
    <t>4190051180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</si>
  <si>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</si>
  <si>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4190051200</t>
  </si>
  <si>
    <t>Основное мероприятие «Меры социальной помощи и поддержки отдельных категорий населения Сабиновского сельского поселения»</t>
  </si>
  <si>
    <t>0110500000</t>
  </si>
  <si>
    <t>Основное мероприятие «Обеспечение пожарной безопасности»</t>
  </si>
  <si>
    <t>0120000000</t>
  </si>
  <si>
    <t>0120100000</t>
  </si>
  <si>
    <t>Подпрограмма «Благоустройство территории»</t>
  </si>
  <si>
    <t>0130000000</t>
  </si>
  <si>
    <t>Основное мероприятие «Организация освещения населённых пунктов»</t>
  </si>
  <si>
    <t>0130100000</t>
  </si>
  <si>
    <t>Основное мероприятие «Благоустройство населённых пунктов Сабиновского сельского поселения»</t>
  </si>
  <si>
    <t>0130200000</t>
  </si>
  <si>
    <t>0140000000</t>
  </si>
  <si>
    <t>Основное мероприятие «Обеспечение мероприятий в области молодёжной политики»</t>
  </si>
  <si>
    <t>0140100000</t>
  </si>
  <si>
    <t>Основное мероприятие «Обеспечение мероприятий в сфере культуры, организация культурного досуга»</t>
  </si>
  <si>
    <t>0140200000</t>
  </si>
  <si>
    <t>Основное мероприятие «Обеспечение мероприятий в области физической культуры и спорта»</t>
  </si>
  <si>
    <t>0140300000</t>
  </si>
  <si>
    <t>Основное мероприятие «Осуществление переданных полномочий по библиотечному обслуживанию»</t>
  </si>
  <si>
    <t>0140400000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</si>
  <si>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</si>
  <si>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0140496021</t>
  </si>
  <si>
    <t>Библиотеки</t>
  </si>
  <si>
    <t>10</t>
  </si>
  <si>
    <t>Итого:</t>
  </si>
  <si>
    <t>Приложение №11</t>
  </si>
  <si>
    <t>ОБРАЗОВАНИЕ</t>
  </si>
  <si>
    <t>СОЦИАЛЬНАЯ ПОЛИТИКА</t>
  </si>
  <si>
    <t>КУЛЬТУРА, КИНЕМАТОГРАФИЯ</t>
  </si>
  <si>
    <t>ФИЗИЧЕСКАЯ КУЛЬТУРА И СПОРТ</t>
  </si>
  <si>
    <t>11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</si>
  <si>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</si>
  <si>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</si>
  <si>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</si>
  <si>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</si>
  <si>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</si>
  <si>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ОБЩЕГОСУДАРСТВЕННЫЕ ВОПРОСЫ</t>
  </si>
  <si>
    <t>Перечень и коды главных администраторов доходов бюджета
Сабиновского сельского поселения на  2018 год  и плановый период 2019 и 2020 годов</t>
  </si>
  <si>
    <t>По осуществлению контроля за исполнением бюджета Сабиновского сельского поселения</t>
  </si>
  <si>
    <t>Иные межбюджетные трансферты</t>
  </si>
  <si>
    <t>Софинансирование расходов связанных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</si>
  <si>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0140480340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</si>
  <si>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</si>
  <si>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01404S0340</t>
  </si>
  <si>
    <t>4190096055</t>
  </si>
  <si>
    <t>Организация в границах поселения водоснабжения населения</t>
  </si>
  <si>
    <t>Коммунальное хозяйство</t>
  </si>
  <si>
    <t>НАЦИОНАЛЬНАЯ ЭКОНОМИКА</t>
  </si>
  <si>
    <t>Дорожное хозяйство (дорожные фонды)</t>
  </si>
  <si>
    <t>09</t>
  </si>
  <si>
    <t>4190096011</t>
  </si>
  <si>
    <t>4190096012</t>
  </si>
  <si>
    <t>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</si>
  <si>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>Осуществление дорожной деятельности в отношении автомобильных дорог местного значения в границах населенных пунктов</t>
  </si>
  <si>
    <t>0100000000</t>
  </si>
  <si>
    <t>182 1 01 02030 01 0000 110</t>
  </si>
  <si>
    <t>2021 год</t>
  </si>
  <si>
    <t>914 2 02 15001 10 0000 150</t>
  </si>
  <si>
    <t xml:space="preserve">914 2 02 15002 10 0000 150 </t>
  </si>
  <si>
    <t xml:space="preserve">914 2 02 29999 10 0000 150 </t>
  </si>
  <si>
    <t>914 2 02 35118 10 0000 150</t>
  </si>
  <si>
    <t>914 2 02 35120 10 0000 150</t>
  </si>
  <si>
    <t>914 2 02 40014 10 0000 150</t>
  </si>
  <si>
    <t>914 2 19 60010 10 0000 150</t>
  </si>
  <si>
    <t>000 2 02 10000 00 0000 150</t>
  </si>
  <si>
    <t>000 2 02 15001 00 0000 150</t>
  </si>
  <si>
    <t>000 2 02 15002 00 0000 150</t>
  </si>
  <si>
    <t>914 2 02 15002 10 0000 150</t>
  </si>
  <si>
    <t>000 2 02 20000 00 0000 150</t>
  </si>
  <si>
    <t>000 2 02 29999 00 0000 150</t>
  </si>
  <si>
    <t>914 2 02 29999 10 0000 150</t>
  </si>
  <si>
    <t>000 2 02 30000 00 0000 150</t>
  </si>
  <si>
    <t>000 2 02 35118 00 0000 150</t>
  </si>
  <si>
    <t>000 2 02 35120 00 0000 150</t>
  </si>
  <si>
    <t>000 2 02 40000 00 0000 150</t>
  </si>
  <si>
    <t>000 2 02 40014 00 0000 150</t>
  </si>
  <si>
    <t>914 2 08 05000 10 0000 150</t>
  </si>
  <si>
    <t>Другие вопросы  в области национальной экономики</t>
  </si>
  <si>
    <t>12</t>
  </si>
  <si>
    <t>Обеспечение мероприятий по землеустройству и землепользованию</t>
  </si>
  <si>
    <t>Расходы на содержание мест захоронения</t>
  </si>
  <si>
    <t>4190096060</t>
  </si>
  <si>
    <t>4190096057</t>
  </si>
  <si>
    <t xml:space="preserve"> 914 1 13 02995 10 0000 130</t>
  </si>
  <si>
    <t>Обеспечение функций высшего должностного лица Сабиновского сельского поселения                                        (Иные бюджетные ассигнования)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</si>
  <si>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</si>
  <si>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</si>
  <si>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</si>
  <si>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</si>
  <si>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</si>
  <si>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</si>
  <si>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
</t>
  </si>
  <si>
    <t xml:space="preserve">Прочие доходы от компенсации затрат бюджетов сельских поселений
</t>
  </si>
  <si>
    <t xml:space="preserve">Невыясненные поступления, зачисляемые в бюджеты сельских поселений
</t>
  </si>
  <si>
    <t xml:space="preserve">Дотации бюджетам сельских поселений на выравнивание бюджетной обеспеченности
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</si>
  <si>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</si>
  <si>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</si>
  <si>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</si>
  <si>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сельских поселений
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</si>
  <si>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</si>
  <si>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ДОХОДЫ ОТ ИСПОЛЬЗОВАНИЯ ИМУЩЕСТВА, НАХОДЯЩЕГОСЯ В ГОСУДАРСТВЕННОЙ И МУНИЦИПАЛЬНОЙ СОБСТВЕННОСТИ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</si>
  <si>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</si>
  <si>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Дотации бюджетам бюджетной системы Российской Федерации
</t>
  </si>
  <si>
    <t xml:space="preserve">Дотации бюджетам на поддержку мер по обеспечению сбалансированности бюджетов
</t>
  </si>
  <si>
    <t xml:space="preserve">Дотации бюджетам сельских поселений на поддержку мер по обеспечению сбалансированности бюджетов
</t>
  </si>
  <si>
    <t xml:space="preserve">Субсидии бюджетам бюджетной системы Российской Федерации (межбюджетные субсидии)
</t>
  </si>
  <si>
    <t xml:space="preserve">Субвенции бюджетам на осуществление первичного воинского учета на территориях, где отсутствуют военные комиссариаты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</si>
  <si>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</si>
  <si>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</si>
  <si>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</si>
  <si>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( Закупка товаров, работ и услуг для обеспечения государственных (муниципальных) нужд)
</t>
  </si>
  <si>
    <t>( Закупка товаров, работ и услуг для обеспечения государственных (муниципальных) нужд)</t>
  </si>
  <si>
    <t xml:space="preserve">Молодежная политика
</t>
  </si>
  <si>
    <t xml:space="preserve">Другие вопросы в области физической культуры и спорта
</t>
  </si>
  <si>
    <t xml:space="preserve">Обеспечение мероприятий в сфере культуры, организация культурного досуга </t>
  </si>
  <si>
    <t xml:space="preserve"> Обеспечение мероприятий в сфере культуры, организация культурного досуга
</t>
  </si>
  <si>
    <t xml:space="preserve"> 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
</t>
  </si>
  <si>
    <t>Молодежная политика</t>
  </si>
  <si>
    <t xml:space="preserve"> 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
</t>
  </si>
  <si>
    <t>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</t>
  </si>
  <si>
    <t>Другие вопросы в области физической культуры и спорта</t>
  </si>
  <si>
    <t>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</t>
  </si>
  <si>
    <t xml:space="preserve">КУЛЬТУРА, КИНЕМАТОГРАФИЯ
</t>
  </si>
  <si>
    <t>Передача части полномочий по решению вопросов местного значения поселений в соответствии с заключенными соглашениями по вопросу контроля за исполненим бюджета</t>
  </si>
  <si>
    <t xml:space="preserve">Обеспечение проведения выборов и референдумов
</t>
  </si>
  <si>
    <t xml:space="preserve"> Расходы, связанные с подготовкой и проведением выборов и референдумов в Российской Федерации
</t>
  </si>
  <si>
    <t>4190096014</t>
  </si>
  <si>
    <t>2022 год</t>
  </si>
  <si>
    <t xml:space="preserve"> 914 1 08 04020 01 1000 110</t>
  </si>
  <si>
    <t>2023 год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</si>
  <si>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</si>
  <si>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4190096013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</si>
  <si>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                 ( Закупка товаров, работ и услуг для обеспечения государственных (муниципальных) нужд)</t>
  </si>
  <si>
    <t xml:space="preserve"> 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</si>
  <si>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НАЛОГИ НА СОВОКУПНЫЙ ДОХОД</t>
  </si>
  <si>
    <t>000 1 05 00000 00 0000 000</t>
  </si>
  <si>
    <t>000 1 05 03000 01 0000 110</t>
  </si>
  <si>
    <t>к  решению Совета</t>
  </si>
  <si>
    <t>к решению Совета</t>
  </si>
  <si>
    <t>914 1 08 04020 01 1000 110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</si>
  <si>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( Закупка товаров, работ и услуг для обеспечения государственных (муниципальных) нужд)</t>
  </si>
  <si>
    <t>0130396015</t>
  </si>
  <si>
    <t>Подпрограмма "Уличное освещение автомобильных дорог"</t>
  </si>
  <si>
    <t>Основное мероприятие «Повышение уровня комфортного проживания граждан на территории Сабиновского сельского поселения»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</si>
  <si>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( Закупка товаров, работ и услуг для обеспечения государственных (муниципальных) нужд)</t>
  </si>
  <si>
    <t>Муниципальная программа «Развитие территории Сабиновского сельского поселения на 2021 -2023гг.»</t>
  </si>
  <si>
    <t>Организация деятельности по сбору (в том числе раздельному сбору) и транспортированию твердых коммунальных отходов   ( Закупка товаров, работ и услуг для обеспечения государственных (муниципальных) нужд)</t>
  </si>
  <si>
    <t>4190096066</t>
  </si>
  <si>
    <t>Проведение кадастровых работ в отношении неиспользуемых земель из состава земель сельскохозяйственного назначения      ( Закупка товаров, работ и услуг для обеспечения государственных (муниципальных) нужд)</t>
  </si>
  <si>
    <t>01302S7000</t>
  </si>
  <si>
    <t>Резервные фонды</t>
  </si>
  <si>
    <t>Резервный фонд администрации Сабиновского сельского поселения                                                                                                   (Иные бюджетные ассигнования)</t>
  </si>
  <si>
    <t>4190020750</t>
  </si>
  <si>
    <t>914 1 14 06025 10 0000 430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</si>
  <si>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</si>
  <si>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</si>
  <si>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</si>
  <si>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Обеспечение мероприятий в сфере национальной безопасности и правоохранительной деятельности         (Закупка товаров, работ и услуг государственных (муниципальных) нужд)</t>
  </si>
  <si>
    <t>Обеспечение мероприятий в сфере национальной безопасности и правоохранительной деятельности               ( Закупка товаров, работ и услуг для обеспечения государственных (муниципальных) нужд)</t>
  </si>
  <si>
    <t>914 1 11 05025 10 0000 120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</si>
  <si>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</si>
  <si>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Приложение №7</t>
  </si>
  <si>
    <t xml:space="preserve">от______________№____     
</t>
  </si>
  <si>
    <t>в бюджет Сабиновского сельского поселения на 2022 год и на плановый период</t>
  </si>
  <si>
    <t>2023 и 2024 годов.</t>
  </si>
  <si>
    <t xml:space="preserve">от______________№____     
  </t>
  </si>
  <si>
    <t>Доходы  бюджета Сабиновского сельского поселения по кодам классификации доходов бюджетов на 2022год и на плановый период 2023 и 2024 годов</t>
  </si>
  <si>
    <t>2024 год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</si>
  <si>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</si>
  <si>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</si>
  <si>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от______________№____</t>
  </si>
  <si>
    <t>Источники внутреннего финансирования дефицита
бюджета  Сабиновского сельского поселения на 2022 год и плановый период 2023 и 2024 годов</t>
  </si>
  <si>
    <t>Перечень главных администраторов
источников внутреннего финансирования дефицита бюджета Сабиновского сельского поселения с указанием объемов администрируемых источников внутреннего финансирования дефицита бюджета  Сабиновского сельского поселения на 2022 год и плановый период 2023 и 2024 годов по кодам классификации источников финансирования дефицита бюджетов</t>
  </si>
  <si>
    <t>Объем бюджетных ассигнований на финансовое обеспечение реализации муниципальных программ Сабиновского сельского поселения на 2022 год и плановый период 2023 и 2024 годов</t>
  </si>
  <si>
    <t>Ведомственная структура расходов бюджета Сабиновского сельского поселения на 2022 год</t>
  </si>
  <si>
    <t>Ведомственная структура расходов бюджета Сабиновского сельского поселения на плановый период 2023 и 2024 годов</t>
  </si>
  <si>
    <t>Межбюджетные трансферты, предоставляемые из бюджета Сабиновского сельского поселения в бюджет Лежневского муниципального района на 2022 год и плановый период 2023и 2024годов</t>
  </si>
  <si>
    <t>Программа муниципальных заимствований  Сабиновского сельского поселения на 2022 год и плановый период 2023 и 2024 годов</t>
  </si>
  <si>
    <t>Программа
муниципальных гарантий Сабиновского сельского поселения на 2022 год и плановый период 2023 и 2024 годов</t>
  </si>
  <si>
    <t>1.1. Перечень подлежащих предоставлению муниципальных гарантий Сабиновского сельского поселения на 2022 год и плановый период 2023 и 2024 годов</t>
  </si>
  <si>
    <t>1.2. Общий объем бюджетных ассигнований, предусмотренных на исполнение муниципальных гарантий Сабиновского сельского поселения  по возможным гарантийным случаям на 2022  год и плановый период 2023 и 2024 годов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</si>
</sst>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scheme val="minor"/>
    </font>
    <font>
      <sz val="8"/>
      <color rgb="FF000000"/>
      <name val="Cambria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0"/>
      <color rgb="FF000000"/>
      <name val="Cambria"/>
      <family val="2"/>
    </font>
    <font>
      <sz val="9"/>
      <color rgb="FF000000"/>
      <name val="Cambria"/>
      <family val="2"/>
    </font>
    <font>
      <i/>
      <sz val="9"/>
      <color rgb="FF000000"/>
      <name val="Cambria"/>
      <family val="2"/>
    </font>
    <font>
      <sz val="6"/>
      <color rgb="FF000000"/>
      <name val="Cambria"/>
      <family val="2"/>
    </font>
    <font>
      <sz val="7"/>
      <color rgb="FF000000"/>
      <name val="Cambria"/>
      <family val="2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9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9" fillId="0" borderId="0"/>
    <xf numFmtId="1" fontId="10" fillId="0" borderId="7">
      <alignment horizontal="center" vertical="center" wrapText="1" shrinkToFit="1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2" fillId="2" borderId="0">
      <alignment vertical="center"/>
    </xf>
    <xf numFmtId="0" fontId="13" fillId="0" borderId="0">
      <alignment horizontal="center" vertical="center"/>
    </xf>
    <xf numFmtId="0" fontId="14" fillId="0" borderId="0">
      <alignment horizontal="center" vertical="center"/>
    </xf>
    <xf numFmtId="0" fontId="14" fillId="0" borderId="0">
      <alignment vertical="center"/>
    </xf>
    <xf numFmtId="0" fontId="12" fillId="0" borderId="0">
      <alignment horizontal="center" vertical="center"/>
    </xf>
    <xf numFmtId="0" fontId="10" fillId="0" borderId="0">
      <alignment vertical="center"/>
    </xf>
    <xf numFmtId="0" fontId="10" fillId="0" borderId="0">
      <alignment horizontal="left" vertical="center" wrapText="1"/>
    </xf>
    <xf numFmtId="0" fontId="13" fillId="0" borderId="0">
      <alignment horizontal="center" vertical="center" wrapText="1"/>
    </xf>
    <xf numFmtId="0" fontId="10" fillId="0" borderId="8">
      <alignment vertical="center"/>
    </xf>
    <xf numFmtId="0" fontId="10" fillId="0" borderId="9">
      <alignment horizontal="center" vertical="center" wrapText="1"/>
    </xf>
    <xf numFmtId="0" fontId="10" fillId="0" borderId="10">
      <alignment horizontal="center" vertical="center" wrapText="1"/>
    </xf>
    <xf numFmtId="0" fontId="12" fillId="2" borderId="11">
      <alignment vertical="center"/>
    </xf>
    <xf numFmtId="49" fontId="15" fillId="0" borderId="9">
      <alignment vertical="center" wrapText="1"/>
    </xf>
    <xf numFmtId="0" fontId="12" fillId="2" borderId="12">
      <alignment vertical="center"/>
    </xf>
    <xf numFmtId="49" fontId="16" fillId="0" borderId="13">
      <alignment horizontal="left" vertical="center" wrapText="1" indent="1"/>
    </xf>
    <xf numFmtId="0" fontId="12" fillId="2" borderId="14">
      <alignment vertical="center"/>
    </xf>
    <xf numFmtId="0" fontId="12" fillId="0" borderId="0">
      <alignment vertical="center"/>
    </xf>
    <xf numFmtId="0" fontId="15" fillId="0" borderId="0">
      <alignment horizontal="left" vertical="center" wrapText="1"/>
    </xf>
    <xf numFmtId="0" fontId="13" fillId="0" borderId="0">
      <alignment vertical="center"/>
    </xf>
    <xf numFmtId="0" fontId="10" fillId="0" borderId="0">
      <alignment vertical="center" wrapText="1"/>
    </xf>
    <xf numFmtId="0" fontId="10" fillId="0" borderId="8">
      <alignment horizontal="left" vertical="center" wrapText="1"/>
    </xf>
    <xf numFmtId="0" fontId="10" fillId="0" borderId="15">
      <alignment horizontal="left" vertical="center" wrapText="1"/>
    </xf>
    <xf numFmtId="0" fontId="10" fillId="0" borderId="12">
      <alignment vertical="center" wrapText="1"/>
    </xf>
    <xf numFmtId="0" fontId="10" fillId="0" borderId="16">
      <alignment horizontal="center" vertical="center" wrapText="1"/>
    </xf>
    <xf numFmtId="1" fontId="15" fillId="0" borderId="9">
      <alignment horizontal="center" vertical="center" shrinkToFit="1"/>
      <protection locked="0"/>
    </xf>
    <xf numFmtId="0" fontId="12" fillId="2" borderId="15">
      <alignment vertical="center"/>
    </xf>
    <xf numFmtId="1" fontId="16" fillId="0" borderId="9">
      <alignment horizontal="center" vertical="center" shrinkToFit="1"/>
    </xf>
    <xf numFmtId="0" fontId="12" fillId="2" borderId="0">
      <alignment vertical="center" shrinkToFit="1"/>
    </xf>
    <xf numFmtId="49" fontId="10" fillId="0" borderId="0">
      <alignment vertical="center" wrapText="1"/>
    </xf>
    <xf numFmtId="49" fontId="10" fillId="0" borderId="12">
      <alignment vertical="center" wrapText="1"/>
    </xf>
    <xf numFmtId="4" fontId="15" fillId="0" borderId="9">
      <alignment horizontal="right" vertical="center" shrinkToFit="1"/>
      <protection locked="0"/>
    </xf>
    <xf numFmtId="4" fontId="16" fillId="0" borderId="9">
      <alignment horizontal="right" vertical="center" shrinkToFit="1"/>
    </xf>
    <xf numFmtId="0" fontId="17" fillId="0" borderId="0">
      <alignment horizontal="center" vertical="center" wrapText="1"/>
    </xf>
    <xf numFmtId="0" fontId="10" fillId="0" borderId="17">
      <alignment vertical="center"/>
    </xf>
    <xf numFmtId="0" fontId="10" fillId="0" borderId="18">
      <alignment horizontal="right" vertical="center"/>
    </xf>
    <xf numFmtId="0" fontId="10" fillId="0" borderId="8">
      <alignment horizontal="right" vertical="center"/>
    </xf>
    <xf numFmtId="0" fontId="10" fillId="0" borderId="16">
      <alignment horizontal="center" vertical="center"/>
    </xf>
    <xf numFmtId="49" fontId="10" fillId="0" borderId="19">
      <alignment horizontal="center" vertical="center"/>
    </xf>
    <xf numFmtId="0" fontId="10" fillId="0" borderId="7">
      <alignment horizontal="center" vertical="center"/>
    </xf>
    <xf numFmtId="1" fontId="10" fillId="0" borderId="7">
      <alignment horizontal="center" vertical="center"/>
    </xf>
    <xf numFmtId="1" fontId="10" fillId="0" borderId="7">
      <alignment horizontal="center" vertical="center" shrinkToFit="1"/>
    </xf>
    <xf numFmtId="49" fontId="10" fillId="0" borderId="7">
      <alignment horizontal="center" vertical="center"/>
    </xf>
    <xf numFmtId="0" fontId="10" fillId="0" borderId="20">
      <alignment horizontal="center" vertical="center"/>
    </xf>
    <xf numFmtId="0" fontId="10" fillId="0" borderId="21">
      <alignment vertical="center"/>
    </xf>
    <xf numFmtId="0" fontId="10" fillId="0" borderId="9">
      <alignment horizontal="center" vertical="center" wrapText="1"/>
    </xf>
    <xf numFmtId="0" fontId="10" fillId="0" borderId="22">
      <alignment horizontal="center" vertical="center" wrapText="1"/>
    </xf>
    <xf numFmtId="0" fontId="18" fillId="0" borderId="8">
      <alignment horizontal="right" vertical="center"/>
    </xf>
    <xf numFmtId="0" fontId="1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2" fontId="0" fillId="0" borderId="0" xfId="0" applyNumberFormat="1"/>
    <xf numFmtId="0" fontId="1" fillId="0" borderId="0" xfId="0" applyFont="1" applyAlignment="1"/>
    <xf numFmtId="43" fontId="0" fillId="0" borderId="0" xfId="0" applyNumberFormat="1"/>
    <xf numFmtId="0" fontId="20" fillId="0" borderId="0" xfId="0" applyFont="1"/>
    <xf numFmtId="0" fontId="0" fillId="0" borderId="0" xfId="0"/>
    <xf numFmtId="0" fontId="21" fillId="0" borderId="0" xfId="0" applyFont="1"/>
    <xf numFmtId="0" fontId="20" fillId="0" borderId="0" xfId="0" applyFont="1" applyFill="1"/>
    <xf numFmtId="0" fontId="20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20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3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2" fontId="2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3" fontId="2" fillId="0" borderId="1" xfId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43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43" fontId="23" fillId="0" borderId="1" xfId="0" applyNumberFormat="1" applyFont="1" applyBorder="1" applyAlignment="1">
      <alignment horizontal="center" vertical="top" wrapText="1"/>
    </xf>
    <xf numFmtId="0" fontId="23" fillId="0" borderId="0" xfId="0" applyFont="1" applyAlignment="1"/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/>
    <xf numFmtId="0" fontId="1" fillId="0" borderId="2" xfId="0" applyFont="1" applyFill="1" applyBorder="1" applyAlignment="1">
      <alignment vertical="top" wrapText="1"/>
    </xf>
    <xf numFmtId="0" fontId="0" fillId="0" borderId="0" xfId="0" applyFill="1"/>
    <xf numFmtId="43" fontId="2" fillId="0" borderId="1" xfId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9" fontId="2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3" fontId="20" fillId="0" borderId="0" xfId="0" applyNumberFormat="1" applyFont="1"/>
    <xf numFmtId="164" fontId="0" fillId="0" borderId="0" xfId="0" applyNumberFormat="1" applyAlignment="1">
      <alignment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3" fontId="2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3" fontId="2" fillId="0" borderId="4" xfId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horizontal="center" vertical="top"/>
    </xf>
    <xf numFmtId="0" fontId="21" fillId="0" borderId="1" xfId="0" applyFont="1" applyFill="1" applyBorder="1" applyAlignment="1">
      <alignment vertical="top"/>
    </xf>
    <xf numFmtId="43" fontId="21" fillId="0" borderId="1" xfId="0" applyNumberFormat="1" applyFont="1" applyFill="1" applyBorder="1" applyAlignment="1">
      <alignment vertical="top"/>
    </xf>
    <xf numFmtId="43" fontId="2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horizontal="center" vertical="top" wrapText="1"/>
    </xf>
    <xf numFmtId="43" fontId="21" fillId="0" borderId="1" xfId="0" applyNumberFormat="1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43" fontId="20" fillId="0" borderId="0" xfId="0" applyNumberFormat="1" applyFont="1" applyAlignment="1">
      <alignment vertical="center"/>
    </xf>
    <xf numFmtId="43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43" fontId="22" fillId="3" borderId="1" xfId="1" applyFont="1" applyFill="1" applyBorder="1" applyAlignment="1">
      <alignment horizontal="center" vertical="top" wrapText="1"/>
    </xf>
    <xf numFmtId="43" fontId="2" fillId="3" borderId="1" xfId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3" fontId="0" fillId="0" borderId="0" xfId="0" applyNumberFormat="1" applyFill="1"/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vertical="top"/>
    </xf>
    <xf numFmtId="0" fontId="1" fillId="3" borderId="23" xfId="0" applyFont="1" applyFill="1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3" fontId="2" fillId="3" borderId="3" xfId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 wrapText="1"/>
    </xf>
    <xf numFmtId="49" fontId="22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3" fontId="1" fillId="0" borderId="2" xfId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3" fontId="22" fillId="0" borderId="1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vertical="center" wrapText="1"/>
    </xf>
    <xf numFmtId="43" fontId="22" fillId="3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3" fontId="1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43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9" fontId="1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3" fontId="1" fillId="0" borderId="2" xfId="1" applyFont="1" applyFill="1" applyBorder="1" applyAlignment="1">
      <alignment horizontal="center" vertical="top" wrapText="1"/>
    </xf>
    <xf numFmtId="43" fontId="1" fillId="0" borderId="3" xfId="1" applyFont="1" applyFill="1" applyBorder="1" applyAlignment="1">
      <alignment horizontal="center" vertical="top" wrapText="1"/>
    </xf>
    <xf numFmtId="43" fontId="1" fillId="0" borderId="23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49" fontId="1" fillId="0" borderId="23" xfId="0" applyNumberFormat="1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43" fontId="1" fillId="3" borderId="2" xfId="1" applyFont="1" applyFill="1" applyBorder="1" applyAlignment="1">
      <alignment horizontal="center" vertical="top" wrapText="1"/>
    </xf>
    <xf numFmtId="43" fontId="1" fillId="3" borderId="23" xfId="1" applyFont="1" applyFill="1" applyBorder="1" applyAlignment="1">
      <alignment horizontal="center" vertical="top" wrapText="1"/>
    </xf>
    <xf numFmtId="43" fontId="1" fillId="3" borderId="3" xfId="1" applyFont="1" applyFill="1" applyBorder="1" applyAlignment="1">
      <alignment horizontal="center" vertical="top" wrapText="1"/>
    </xf>
    <xf numFmtId="43" fontId="2" fillId="0" borderId="2" xfId="1" applyFont="1" applyFill="1" applyBorder="1" applyAlignment="1">
      <alignment horizontal="center" vertical="top" wrapText="1"/>
    </xf>
    <xf numFmtId="43" fontId="2" fillId="0" borderId="3" xfId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43" fontId="1" fillId="3" borderId="1" xfId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49" fontId="1" fillId="3" borderId="23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9">
    <cellStyle name="br" xfId="3"/>
    <cellStyle name="col" xfId="4"/>
    <cellStyle name="st52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xl44" xfId="32"/>
    <cellStyle name="xl45" xfId="33"/>
    <cellStyle name="xl46" xfId="34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2"/>
    <cellStyle name="xl55" xfId="43"/>
    <cellStyle name="xl56" xfId="44"/>
    <cellStyle name="xl57" xfId="45"/>
    <cellStyle name="xl58" xfId="46"/>
    <cellStyle name="xl59" xfId="47"/>
    <cellStyle name="xl60" xfId="48"/>
    <cellStyle name="xl61" xfId="49"/>
    <cellStyle name="xl62" xfId="50"/>
    <cellStyle name="xl63" xfId="51"/>
    <cellStyle name="xl64" xfId="52"/>
    <cellStyle name="xl65" xfId="53"/>
    <cellStyle name="xl66" xfId="54"/>
    <cellStyle name="xl67" xfId="55"/>
    <cellStyle name="Обычный" xfId="0" builtinId="0"/>
    <cellStyle name="Обычный 2" xfId="56"/>
    <cellStyle name="Финансовый" xfId="1" builtinId="3"/>
    <cellStyle name="Финансовый 2 2" xfId="2"/>
    <cellStyle name="Финансовый 2 3" xfId="57"/>
    <cellStyle name="Финансовый 2 4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H20" sqref="H20"/>
    </sheetView>
  </sheetViews>
  <sheetFormatPr defaultRowHeight="15"/>
  <cols>
    <col min="1" max="1" width="14.42578125" customWidth="1"/>
    <col min="2" max="2" width="18" customWidth="1"/>
  </cols>
  <sheetData>
    <row r="1" spans="1:13" ht="15.75">
      <c r="H1" s="190" t="s">
        <v>29</v>
      </c>
      <c r="I1" s="190"/>
      <c r="J1" s="190"/>
      <c r="K1" s="190"/>
      <c r="L1" s="190"/>
      <c r="M1" s="190"/>
    </row>
    <row r="2" spans="1:13" ht="15.75">
      <c r="H2" s="187" t="s">
        <v>335</v>
      </c>
      <c r="I2" s="187"/>
      <c r="J2" s="187"/>
      <c r="K2" s="187"/>
      <c r="L2" s="187"/>
      <c r="M2" s="187"/>
    </row>
    <row r="3" spans="1:13" ht="15.75">
      <c r="H3" s="187" t="s">
        <v>30</v>
      </c>
      <c r="I3" s="187"/>
      <c r="J3" s="187"/>
      <c r="K3" s="187"/>
      <c r="L3" s="187"/>
      <c r="M3" s="187"/>
    </row>
    <row r="4" spans="1:13" ht="15.75">
      <c r="H4" s="187" t="s">
        <v>21</v>
      </c>
      <c r="I4" s="187"/>
      <c r="J4" s="187"/>
      <c r="K4" s="187"/>
      <c r="L4" s="187"/>
      <c r="M4" s="187"/>
    </row>
    <row r="5" spans="1:13" ht="15.75">
      <c r="H5" s="187" t="s">
        <v>22</v>
      </c>
      <c r="I5" s="187"/>
      <c r="J5" s="187"/>
      <c r="K5" s="187"/>
      <c r="L5" s="187"/>
      <c r="M5" s="187"/>
    </row>
    <row r="6" spans="1:13" ht="15.75">
      <c r="H6" s="186" t="s">
        <v>360</v>
      </c>
      <c r="I6" s="187"/>
      <c r="J6" s="187"/>
      <c r="K6" s="187"/>
      <c r="L6" s="187"/>
      <c r="M6" s="187"/>
    </row>
    <row r="8" spans="1:13" ht="15.75">
      <c r="A8" s="188" t="s">
        <v>164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</row>
    <row r="9" spans="1:13" ht="18.75" customHeight="1">
      <c r="A9" s="189" t="s">
        <v>361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ht="15.75">
      <c r="A10" s="188" t="s">
        <v>362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</row>
    <row r="11" spans="1:13" ht="15.75">
      <c r="C11" s="26"/>
      <c r="D11" s="26"/>
    </row>
    <row r="12" spans="1:13" ht="15.75">
      <c r="A12" s="190" t="s">
        <v>28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</row>
    <row r="13" spans="1:13" ht="21.75" customHeight="1">
      <c r="A13" s="191" t="s">
        <v>23</v>
      </c>
      <c r="B13" s="191"/>
      <c r="C13" s="191"/>
      <c r="D13" s="191"/>
      <c r="E13" s="191"/>
      <c r="F13" s="191"/>
      <c r="G13" s="191"/>
      <c r="H13" s="191"/>
      <c r="I13" s="191" t="s">
        <v>24</v>
      </c>
      <c r="J13" s="191"/>
      <c r="K13" s="191"/>
      <c r="L13" s="191"/>
      <c r="M13" s="191"/>
    </row>
    <row r="14" spans="1:13" ht="15.75">
      <c r="A14" s="192">
        <v>1</v>
      </c>
      <c r="B14" s="192"/>
      <c r="C14" s="192"/>
      <c r="D14" s="192"/>
      <c r="E14" s="192"/>
      <c r="F14" s="192"/>
      <c r="G14" s="192"/>
      <c r="H14" s="192"/>
      <c r="I14" s="192">
        <v>2</v>
      </c>
      <c r="J14" s="192"/>
      <c r="K14" s="192"/>
      <c r="L14" s="192"/>
      <c r="M14" s="192"/>
    </row>
    <row r="15" spans="1:13" ht="18" customHeight="1">
      <c r="A15" s="193" t="s">
        <v>26</v>
      </c>
      <c r="B15" s="193"/>
      <c r="C15" s="193"/>
      <c r="D15" s="193"/>
      <c r="E15" s="193"/>
      <c r="F15" s="193"/>
      <c r="G15" s="193"/>
      <c r="H15" s="193"/>
      <c r="I15" s="194">
        <v>1</v>
      </c>
      <c r="J15" s="194"/>
      <c r="K15" s="194"/>
      <c r="L15" s="194"/>
      <c r="M15" s="194"/>
    </row>
    <row r="16" spans="1:13" ht="15.75" customHeight="1">
      <c r="A16" s="193" t="s">
        <v>25</v>
      </c>
      <c r="B16" s="193"/>
      <c r="C16" s="193"/>
      <c r="D16" s="193"/>
      <c r="E16" s="193"/>
      <c r="F16" s="193"/>
      <c r="G16" s="193"/>
      <c r="H16" s="193"/>
      <c r="I16" s="194">
        <v>1</v>
      </c>
      <c r="J16" s="194"/>
      <c r="K16" s="194"/>
      <c r="L16" s="194"/>
      <c r="M16" s="194"/>
    </row>
    <row r="17" spans="1:2" ht="15.75">
      <c r="A17" s="27"/>
      <c r="B17" s="24"/>
    </row>
    <row r="18" spans="1:2" ht="15.75">
      <c r="A18" s="2"/>
    </row>
  </sheetData>
  <mergeCells count="18">
    <mergeCell ref="A12:M12"/>
    <mergeCell ref="A13:H13"/>
    <mergeCell ref="A14:H14"/>
    <mergeCell ref="A16:H16"/>
    <mergeCell ref="A15:H15"/>
    <mergeCell ref="I16:M16"/>
    <mergeCell ref="I15:M15"/>
    <mergeCell ref="I14:M14"/>
    <mergeCell ref="I13:M13"/>
    <mergeCell ref="H6:M6"/>
    <mergeCell ref="A10:M10"/>
    <mergeCell ref="A9:M9"/>
    <mergeCell ref="A8:M8"/>
    <mergeCell ref="H1:M1"/>
    <mergeCell ref="H2:M2"/>
    <mergeCell ref="H3:M3"/>
    <mergeCell ref="H4:M4"/>
    <mergeCell ref="H5:M5"/>
  </mergeCells>
  <phoneticPr fontId="7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D11" sqref="D11"/>
    </sheetView>
  </sheetViews>
  <sheetFormatPr defaultRowHeight="15"/>
  <cols>
    <col min="1" max="1" width="67.7109375" customWidth="1"/>
    <col min="2" max="4" width="18.5703125" customWidth="1"/>
  </cols>
  <sheetData>
    <row r="1" spans="1:8" ht="15.75">
      <c r="A1" s="190" t="s">
        <v>131</v>
      </c>
      <c r="B1" s="190"/>
      <c r="C1" s="190"/>
      <c r="D1" s="190"/>
    </row>
    <row r="2" spans="1:8" ht="15.75">
      <c r="A2" s="187" t="s">
        <v>336</v>
      </c>
      <c r="B2" s="187"/>
      <c r="C2" s="187"/>
      <c r="D2" s="187"/>
    </row>
    <row r="3" spans="1:8" ht="15.75">
      <c r="A3" s="187" t="s">
        <v>30</v>
      </c>
      <c r="B3" s="187"/>
      <c r="C3" s="187"/>
      <c r="D3" s="187"/>
    </row>
    <row r="4" spans="1:8" ht="15.75">
      <c r="A4" s="187" t="s">
        <v>21</v>
      </c>
      <c r="B4" s="187"/>
      <c r="C4" s="187"/>
      <c r="D4" s="187"/>
    </row>
    <row r="5" spans="1:8" ht="15.75">
      <c r="A5" s="187" t="s">
        <v>22</v>
      </c>
      <c r="B5" s="187"/>
      <c r="C5" s="187"/>
      <c r="D5" s="187"/>
    </row>
    <row r="6" spans="1:8" ht="15.75">
      <c r="A6" s="187" t="s">
        <v>368</v>
      </c>
      <c r="B6" s="187"/>
      <c r="C6" s="187"/>
      <c r="D6" s="187"/>
      <c r="E6" s="14"/>
      <c r="F6" s="14"/>
      <c r="G6" s="14"/>
      <c r="H6" s="14"/>
    </row>
    <row r="8" spans="1:8" ht="32.25" customHeight="1">
      <c r="A8" s="208" t="s">
        <v>375</v>
      </c>
      <c r="B8" s="208"/>
      <c r="C8" s="208"/>
      <c r="D8" s="208"/>
    </row>
    <row r="10" spans="1:8" ht="15.75">
      <c r="A10" s="198" t="s">
        <v>109</v>
      </c>
      <c r="B10" s="202" t="s">
        <v>110</v>
      </c>
      <c r="C10" s="203"/>
      <c r="D10" s="204"/>
    </row>
    <row r="11" spans="1:8" ht="15.75">
      <c r="A11" s="199"/>
      <c r="B11" s="181" t="s">
        <v>325</v>
      </c>
      <c r="C11" s="181" t="s">
        <v>327</v>
      </c>
      <c r="D11" s="181" t="s">
        <v>365</v>
      </c>
    </row>
    <row r="12" spans="1:8" ht="15.75">
      <c r="A12" s="7">
        <v>1</v>
      </c>
      <c r="B12" s="7">
        <v>2</v>
      </c>
      <c r="C12" s="7">
        <v>2</v>
      </c>
      <c r="D12" s="7">
        <v>2</v>
      </c>
    </row>
    <row r="13" spans="1:8" ht="38.25" customHeight="1">
      <c r="A13" s="8" t="s">
        <v>111</v>
      </c>
      <c r="B13" s="7">
        <v>0</v>
      </c>
      <c r="C13" s="7">
        <v>0</v>
      </c>
      <c r="D13" s="7">
        <v>0</v>
      </c>
    </row>
    <row r="14" spans="1:8" ht="15.75">
      <c r="A14" s="9" t="s">
        <v>112</v>
      </c>
      <c r="B14" s="3">
        <v>0</v>
      </c>
      <c r="C14" s="3">
        <v>0</v>
      </c>
      <c r="D14" s="3">
        <v>0</v>
      </c>
    </row>
    <row r="15" spans="1:8" ht="15.75">
      <c r="A15" s="9" t="s">
        <v>113</v>
      </c>
      <c r="B15" s="3">
        <v>0</v>
      </c>
      <c r="C15" s="3">
        <v>0</v>
      </c>
      <c r="D15" s="3">
        <v>0</v>
      </c>
    </row>
    <row r="16" spans="1:8" ht="31.5">
      <c r="A16" s="8" t="s">
        <v>114</v>
      </c>
      <c r="B16" s="7">
        <v>0</v>
      </c>
      <c r="C16" s="7">
        <v>0</v>
      </c>
      <c r="D16" s="7">
        <v>0</v>
      </c>
    </row>
    <row r="17" spans="1:4" ht="15.75">
      <c r="A17" s="9" t="s">
        <v>113</v>
      </c>
      <c r="B17" s="3">
        <v>0</v>
      </c>
      <c r="C17" s="3">
        <v>0</v>
      </c>
      <c r="D17" s="3">
        <v>0</v>
      </c>
    </row>
    <row r="18" spans="1:4" ht="15.75">
      <c r="A18" s="8" t="s">
        <v>115</v>
      </c>
      <c r="B18" s="7">
        <v>0</v>
      </c>
      <c r="C18" s="7">
        <v>0</v>
      </c>
      <c r="D18" s="7">
        <v>0</v>
      </c>
    </row>
    <row r="19" spans="1:4" ht="15.75">
      <c r="A19" s="9" t="s">
        <v>112</v>
      </c>
      <c r="B19" s="3">
        <v>0</v>
      </c>
      <c r="C19" s="3">
        <v>0</v>
      </c>
      <c r="D19" s="3">
        <v>0</v>
      </c>
    </row>
    <row r="20" spans="1:4" ht="15.75">
      <c r="A20" s="9" t="s">
        <v>113</v>
      </c>
      <c r="B20" s="3">
        <v>0</v>
      </c>
      <c r="C20" s="3">
        <v>0</v>
      </c>
      <c r="D20" s="3">
        <v>0</v>
      </c>
    </row>
    <row r="21" spans="1:4" ht="31.5">
      <c r="A21" s="8" t="s">
        <v>116</v>
      </c>
      <c r="B21" s="7">
        <v>0</v>
      </c>
      <c r="C21" s="7">
        <v>0</v>
      </c>
      <c r="D21" s="7">
        <v>0</v>
      </c>
    </row>
    <row r="22" spans="1:4" ht="15.75">
      <c r="A22" s="9" t="s">
        <v>117</v>
      </c>
      <c r="B22" s="3">
        <v>0</v>
      </c>
      <c r="C22" s="3">
        <v>0</v>
      </c>
      <c r="D22" s="3">
        <v>0</v>
      </c>
    </row>
  </sheetData>
  <mergeCells count="9">
    <mergeCell ref="A3:D3"/>
    <mergeCell ref="A2:D2"/>
    <mergeCell ref="A1:D1"/>
    <mergeCell ref="A10:A11"/>
    <mergeCell ref="B10:D10"/>
    <mergeCell ref="A6:D6"/>
    <mergeCell ref="A5:D5"/>
    <mergeCell ref="A8:D8"/>
    <mergeCell ref="A4:D4"/>
  </mergeCells>
  <phoneticPr fontId="7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topLeftCell="A7" workbookViewId="0">
      <selection activeCell="J19" sqref="J19"/>
    </sheetView>
  </sheetViews>
  <sheetFormatPr defaultRowHeight="15"/>
  <cols>
    <col min="2" max="2" width="16.7109375" customWidth="1"/>
    <col min="3" max="3" width="23.7109375" customWidth="1"/>
    <col min="4" max="4" width="26.5703125" customWidth="1"/>
    <col min="5" max="5" width="15.5703125" customWidth="1"/>
    <col min="6" max="6" width="13.42578125" customWidth="1"/>
    <col min="7" max="7" width="19.85546875" customWidth="1"/>
  </cols>
  <sheetData>
    <row r="1" spans="1:7" ht="15.75">
      <c r="A1" s="190" t="s">
        <v>223</v>
      </c>
      <c r="B1" s="190"/>
      <c r="C1" s="190"/>
      <c r="D1" s="190"/>
      <c r="E1" s="190"/>
      <c r="F1" s="190"/>
      <c r="G1" s="190"/>
    </row>
    <row r="2" spans="1:7" ht="15.75">
      <c r="A2" s="187" t="s">
        <v>336</v>
      </c>
      <c r="B2" s="187"/>
      <c r="C2" s="187"/>
      <c r="D2" s="187"/>
      <c r="E2" s="187"/>
      <c r="F2" s="187"/>
      <c r="G2" s="187"/>
    </row>
    <row r="3" spans="1:7" ht="15.75">
      <c r="A3" s="187" t="s">
        <v>30</v>
      </c>
      <c r="B3" s="187"/>
      <c r="C3" s="187"/>
      <c r="D3" s="187"/>
      <c r="E3" s="187"/>
      <c r="F3" s="187"/>
      <c r="G3" s="187"/>
    </row>
    <row r="4" spans="1:7" ht="15.75">
      <c r="A4" s="187" t="s">
        <v>21</v>
      </c>
      <c r="B4" s="187"/>
      <c r="C4" s="187"/>
      <c r="D4" s="187"/>
      <c r="E4" s="187"/>
      <c r="F4" s="187"/>
      <c r="G4" s="187"/>
    </row>
    <row r="5" spans="1:7" ht="15.75">
      <c r="A5" s="187" t="s">
        <v>22</v>
      </c>
      <c r="B5" s="187"/>
      <c r="C5" s="187"/>
      <c r="D5" s="187"/>
      <c r="E5" s="187"/>
      <c r="F5" s="187"/>
      <c r="G5" s="187"/>
    </row>
    <row r="6" spans="1:7" ht="15.75">
      <c r="A6" s="187" t="s">
        <v>368</v>
      </c>
      <c r="B6" s="187"/>
      <c r="C6" s="187"/>
      <c r="D6" s="187"/>
      <c r="E6" s="187"/>
      <c r="F6" s="187"/>
      <c r="G6" s="187"/>
    </row>
    <row r="7" spans="1:7">
      <c r="A7" s="261"/>
      <c r="B7" s="261"/>
      <c r="C7" s="261"/>
      <c r="D7" s="261"/>
      <c r="E7" s="261"/>
      <c r="F7" s="261"/>
      <c r="G7" s="261"/>
    </row>
    <row r="8" spans="1:7" ht="36.75" customHeight="1">
      <c r="A8" s="189" t="s">
        <v>376</v>
      </c>
      <c r="B8" s="266"/>
      <c r="C8" s="266"/>
      <c r="D8" s="266"/>
      <c r="E8" s="266"/>
      <c r="F8" s="266"/>
      <c r="G8" s="266"/>
    </row>
    <row r="9" spans="1:7" ht="30.75" customHeight="1">
      <c r="A9" s="189" t="s">
        <v>377</v>
      </c>
      <c r="B9" s="189"/>
      <c r="C9" s="189"/>
      <c r="D9" s="189"/>
      <c r="E9" s="189"/>
      <c r="F9" s="189"/>
      <c r="G9" s="189"/>
    </row>
    <row r="11" spans="1:7" ht="35.25" customHeight="1">
      <c r="A11" s="262" t="s">
        <v>126</v>
      </c>
      <c r="B11" s="262" t="s">
        <v>118</v>
      </c>
      <c r="C11" s="262" t="s">
        <v>125</v>
      </c>
      <c r="D11" s="3" t="s">
        <v>124</v>
      </c>
      <c r="E11" s="262" t="s">
        <v>123</v>
      </c>
      <c r="F11" s="262" t="s">
        <v>122</v>
      </c>
      <c r="G11" s="262" t="s">
        <v>121</v>
      </c>
    </row>
    <row r="12" spans="1:7" ht="31.5">
      <c r="A12" s="262"/>
      <c r="B12" s="262"/>
      <c r="C12" s="262"/>
      <c r="D12" s="3" t="s">
        <v>119</v>
      </c>
      <c r="E12" s="262"/>
      <c r="F12" s="262"/>
      <c r="G12" s="262"/>
    </row>
    <row r="13" spans="1:7" ht="15.7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</row>
    <row r="14" spans="1:7" ht="15.75">
      <c r="A14" s="4">
        <v>1</v>
      </c>
      <c r="B14" s="4" t="s">
        <v>120</v>
      </c>
      <c r="C14" s="4" t="s">
        <v>120</v>
      </c>
      <c r="D14" s="4">
        <v>0</v>
      </c>
      <c r="E14" s="4">
        <v>0</v>
      </c>
      <c r="F14" s="4">
        <v>0</v>
      </c>
      <c r="G14" s="4" t="s">
        <v>120</v>
      </c>
    </row>
    <row r="16" spans="1:7" ht="42" customHeight="1">
      <c r="A16" s="189" t="s">
        <v>378</v>
      </c>
      <c r="B16" s="189"/>
      <c r="C16" s="189"/>
      <c r="D16" s="189"/>
      <c r="E16" s="189"/>
      <c r="F16" s="189"/>
      <c r="G16" s="189"/>
    </row>
    <row r="18" spans="1:7" ht="46.5" customHeight="1">
      <c r="A18" s="262" t="s">
        <v>129</v>
      </c>
      <c r="B18" s="262"/>
      <c r="C18" s="262"/>
      <c r="D18" s="262" t="s">
        <v>127</v>
      </c>
      <c r="E18" s="262"/>
      <c r="F18" s="262"/>
      <c r="G18" s="262"/>
    </row>
    <row r="19" spans="1:7" ht="15.75">
      <c r="A19" s="262">
        <v>1</v>
      </c>
      <c r="B19" s="262"/>
      <c r="C19" s="262"/>
      <c r="D19" s="262">
        <v>2</v>
      </c>
      <c r="E19" s="262"/>
      <c r="F19" s="262"/>
      <c r="G19" s="262"/>
    </row>
    <row r="20" spans="1:7" ht="50.25" customHeight="1">
      <c r="A20" s="262" t="s">
        <v>128</v>
      </c>
      <c r="B20" s="262"/>
      <c r="C20" s="262"/>
      <c r="D20" s="263">
        <v>0</v>
      </c>
      <c r="E20" s="264"/>
      <c r="F20" s="264"/>
      <c r="G20" s="265"/>
    </row>
  </sheetData>
  <mergeCells count="22">
    <mergeCell ref="A20:C20"/>
    <mergeCell ref="A19:C19"/>
    <mergeCell ref="D20:G20"/>
    <mergeCell ref="D19:G19"/>
    <mergeCell ref="A8:G8"/>
    <mergeCell ref="A9:G9"/>
    <mergeCell ref="A16:G16"/>
    <mergeCell ref="A18:C18"/>
    <mergeCell ref="D18:G18"/>
    <mergeCell ref="G11:G12"/>
    <mergeCell ref="A11:A12"/>
    <mergeCell ref="C11:C12"/>
    <mergeCell ref="E11:E12"/>
    <mergeCell ref="B11:B12"/>
    <mergeCell ref="F11:F12"/>
    <mergeCell ref="A6:G6"/>
    <mergeCell ref="A7:G7"/>
    <mergeCell ref="A1:G1"/>
    <mergeCell ref="A5:G5"/>
    <mergeCell ref="A4:G4"/>
    <mergeCell ref="A3:G3"/>
    <mergeCell ref="A2:G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0"/>
  <sheetViews>
    <sheetView tabSelected="1" topLeftCell="A34" workbookViewId="0">
      <selection activeCell="A35" sqref="A35"/>
    </sheetView>
  </sheetViews>
  <sheetFormatPr defaultRowHeight="15"/>
  <cols>
    <col min="1" max="1" width="31.140625" customWidth="1"/>
    <col min="2" max="2" width="48.85546875" customWidth="1"/>
    <col min="3" max="3" width="17.5703125" customWidth="1"/>
    <col min="4" max="4" width="19.5703125" customWidth="1"/>
    <col min="5" max="5" width="18.5703125" customWidth="1"/>
    <col min="6" max="10" width="14.7109375" bestFit="1" customWidth="1"/>
  </cols>
  <sheetData>
    <row r="1" spans="1:9" ht="15.75">
      <c r="A1" s="190" t="s">
        <v>31</v>
      </c>
      <c r="B1" s="190"/>
      <c r="C1" s="190"/>
      <c r="D1" s="190"/>
      <c r="E1" s="190"/>
    </row>
    <row r="2" spans="1:9" ht="15.75">
      <c r="A2" s="187" t="s">
        <v>335</v>
      </c>
      <c r="B2" s="187"/>
      <c r="C2" s="187"/>
      <c r="D2" s="187"/>
      <c r="E2" s="187"/>
    </row>
    <row r="3" spans="1:9" ht="15.75">
      <c r="A3" s="187" t="s">
        <v>30</v>
      </c>
      <c r="B3" s="187"/>
      <c r="C3" s="187"/>
      <c r="D3" s="187"/>
      <c r="E3" s="187"/>
    </row>
    <row r="4" spans="1:9" ht="15.75">
      <c r="A4" s="187" t="s">
        <v>21</v>
      </c>
      <c r="B4" s="187"/>
      <c r="C4" s="187"/>
      <c r="D4" s="187"/>
      <c r="E4" s="187"/>
    </row>
    <row r="5" spans="1:9" ht="15.75">
      <c r="A5" s="187" t="s">
        <v>22</v>
      </c>
      <c r="B5" s="187"/>
      <c r="C5" s="187"/>
      <c r="D5" s="187"/>
      <c r="E5" s="187"/>
    </row>
    <row r="6" spans="1:9" ht="15.75">
      <c r="A6" s="186" t="s">
        <v>363</v>
      </c>
      <c r="B6" s="187"/>
      <c r="C6" s="187"/>
      <c r="D6" s="187"/>
      <c r="E6" s="187"/>
    </row>
    <row r="7" spans="1:9" ht="15.75" customHeight="1">
      <c r="A7" s="201"/>
      <c r="B7" s="201"/>
      <c r="C7" s="201"/>
      <c r="D7" s="201"/>
      <c r="E7" s="201"/>
    </row>
    <row r="8" spans="1:9" ht="30" customHeight="1">
      <c r="A8" s="189" t="s">
        <v>364</v>
      </c>
      <c r="B8" s="189"/>
      <c r="C8" s="189"/>
      <c r="D8" s="189"/>
      <c r="E8" s="189"/>
    </row>
    <row r="9" spans="1:9" ht="30.75" customHeight="1">
      <c r="A9" s="200"/>
      <c r="B9" s="200"/>
      <c r="C9" s="200"/>
      <c r="D9" s="200"/>
      <c r="E9" s="200"/>
    </row>
    <row r="10" spans="1:9" ht="15.75">
      <c r="A10" s="198" t="s">
        <v>0</v>
      </c>
      <c r="B10" s="198" t="s">
        <v>1</v>
      </c>
      <c r="C10" s="195" t="s">
        <v>46</v>
      </c>
      <c r="D10" s="196"/>
      <c r="E10" s="197"/>
    </row>
    <row r="11" spans="1:9" ht="15.75">
      <c r="A11" s="199"/>
      <c r="B11" s="199"/>
      <c r="C11" s="180" t="s">
        <v>325</v>
      </c>
      <c r="D11" s="180" t="s">
        <v>327</v>
      </c>
      <c r="E11" s="180" t="s">
        <v>365</v>
      </c>
    </row>
    <row r="12" spans="1:9" ht="16.5" customHeight="1">
      <c r="A12" s="137" t="s">
        <v>2</v>
      </c>
      <c r="B12" s="8" t="s">
        <v>3</v>
      </c>
      <c r="C12" s="139">
        <f>C13+C21+C29+C32</f>
        <v>3000154.32</v>
      </c>
      <c r="D12" s="139">
        <f>D13+D21+D29+D32</f>
        <v>3087654.32</v>
      </c>
      <c r="E12" s="139">
        <f>E13+E21+E29+E32</f>
        <v>3087654.32</v>
      </c>
      <c r="G12" s="15"/>
      <c r="H12" s="15"/>
      <c r="I12" s="15"/>
    </row>
    <row r="13" spans="1:9" s="17" customFormat="1" ht="16.5" customHeight="1">
      <c r="A13" s="137" t="s">
        <v>166</v>
      </c>
      <c r="B13" s="8" t="s">
        <v>167</v>
      </c>
      <c r="C13" s="139">
        <f>C14+C20</f>
        <v>1669300</v>
      </c>
      <c r="D13" s="139">
        <f t="shared" ref="D13:E13" si="0">D14+D20</f>
        <v>1726800</v>
      </c>
      <c r="E13" s="139">
        <f t="shared" si="0"/>
        <v>1726800</v>
      </c>
      <c r="I13" s="15"/>
    </row>
    <row r="14" spans="1:9" ht="15.75">
      <c r="A14" s="140" t="s">
        <v>4</v>
      </c>
      <c r="B14" s="135" t="s">
        <v>5</v>
      </c>
      <c r="C14" s="141">
        <f>C15+C17+C16</f>
        <v>1665300</v>
      </c>
      <c r="D14" s="141">
        <f t="shared" ref="D14:E14" si="1">D15+D17+D16</f>
        <v>1722800</v>
      </c>
      <c r="E14" s="141">
        <f t="shared" si="1"/>
        <v>1722800</v>
      </c>
      <c r="F14" s="15"/>
      <c r="G14" s="15"/>
    </row>
    <row r="15" spans="1:9" ht="93.75" customHeight="1">
      <c r="A15" s="138" t="s">
        <v>6</v>
      </c>
      <c r="B15" s="9" t="s">
        <v>284</v>
      </c>
      <c r="C15" s="148">
        <v>1650000</v>
      </c>
      <c r="D15" s="148">
        <v>1695000</v>
      </c>
      <c r="E15" s="148">
        <v>1695000</v>
      </c>
      <c r="G15" s="15"/>
      <c r="H15" s="15"/>
    </row>
    <row r="16" spans="1:9" s="65" customFormat="1" ht="150.75" customHeight="1">
      <c r="A16" s="166" t="s">
        <v>353</v>
      </c>
      <c r="B16" s="9" t="s">
        <v>354</v>
      </c>
      <c r="C16" s="142">
        <v>300</v>
      </c>
      <c r="D16" s="142">
        <v>300</v>
      </c>
      <c r="E16" s="142">
        <v>300</v>
      </c>
      <c r="G16" s="15"/>
      <c r="H16" s="15"/>
    </row>
    <row r="17" spans="1:10" s="65" customFormat="1" ht="62.25" customHeight="1">
      <c r="A17" s="138" t="s">
        <v>253</v>
      </c>
      <c r="B17" s="9" t="s">
        <v>285</v>
      </c>
      <c r="C17" s="142">
        <v>15000</v>
      </c>
      <c r="D17" s="142">
        <v>27500</v>
      </c>
      <c r="E17" s="142">
        <v>27500</v>
      </c>
      <c r="H17" s="15"/>
      <c r="I17" s="15"/>
      <c r="J17" s="15"/>
    </row>
    <row r="18" spans="1:10" s="65" customFormat="1" ht="21.75" customHeight="1">
      <c r="A18" s="137" t="s">
        <v>333</v>
      </c>
      <c r="B18" s="8" t="s">
        <v>332</v>
      </c>
      <c r="C18" s="139">
        <f>C19</f>
        <v>4000</v>
      </c>
      <c r="D18" s="139">
        <f t="shared" ref="D18:E18" si="2">D19</f>
        <v>4000</v>
      </c>
      <c r="E18" s="139">
        <f t="shared" si="2"/>
        <v>4000</v>
      </c>
    </row>
    <row r="19" spans="1:10" s="65" customFormat="1" ht="20.25" customHeight="1">
      <c r="A19" s="140" t="s">
        <v>334</v>
      </c>
      <c r="B19" s="135" t="s">
        <v>27</v>
      </c>
      <c r="C19" s="141">
        <f>C20</f>
        <v>4000</v>
      </c>
      <c r="D19" s="141">
        <f t="shared" ref="D19:E19" si="3">D20</f>
        <v>4000</v>
      </c>
      <c r="E19" s="141">
        <f t="shared" si="3"/>
        <v>4000</v>
      </c>
    </row>
    <row r="20" spans="1:10" s="65" customFormat="1" ht="19.5" customHeight="1">
      <c r="A20" s="138" t="s">
        <v>165</v>
      </c>
      <c r="B20" s="9" t="s">
        <v>27</v>
      </c>
      <c r="C20" s="142">
        <v>4000</v>
      </c>
      <c r="D20" s="142">
        <v>4000</v>
      </c>
      <c r="E20" s="142">
        <v>4000</v>
      </c>
    </row>
    <row r="21" spans="1:10" ht="15.75">
      <c r="A21" s="137" t="s">
        <v>168</v>
      </c>
      <c r="B21" s="8" t="s">
        <v>7</v>
      </c>
      <c r="C21" s="139">
        <f>C22+C24</f>
        <v>1210000</v>
      </c>
      <c r="D21" s="139">
        <f t="shared" ref="D21:E21" si="4">D22+D24</f>
        <v>1240000</v>
      </c>
      <c r="E21" s="139">
        <f t="shared" si="4"/>
        <v>1240000</v>
      </c>
    </row>
    <row r="22" spans="1:10" ht="15.75">
      <c r="A22" s="137" t="s">
        <v>169</v>
      </c>
      <c r="B22" s="8" t="s">
        <v>8</v>
      </c>
      <c r="C22" s="139">
        <f>C23</f>
        <v>200000</v>
      </c>
      <c r="D22" s="139">
        <f>D23</f>
        <v>220000</v>
      </c>
      <c r="E22" s="139">
        <f>E23</f>
        <v>220000</v>
      </c>
      <c r="H22" s="15"/>
    </row>
    <row r="23" spans="1:10" ht="64.5" customHeight="1">
      <c r="A23" s="9" t="s">
        <v>9</v>
      </c>
      <c r="B23" s="9" t="s">
        <v>286</v>
      </c>
      <c r="C23" s="142">
        <v>200000</v>
      </c>
      <c r="D23" s="142">
        <v>220000</v>
      </c>
      <c r="E23" s="142">
        <v>220000</v>
      </c>
      <c r="G23" s="15"/>
      <c r="H23" s="15"/>
      <c r="I23" s="15"/>
    </row>
    <row r="24" spans="1:10" ht="15.75">
      <c r="A24" s="137" t="s">
        <v>170</v>
      </c>
      <c r="B24" s="8" t="s">
        <v>10</v>
      </c>
      <c r="C24" s="139">
        <f>C25+C27</f>
        <v>1010000</v>
      </c>
      <c r="D24" s="139">
        <f t="shared" ref="D24:E24" si="5">D25+D27</f>
        <v>1020000</v>
      </c>
      <c r="E24" s="139">
        <f t="shared" si="5"/>
        <v>1020000</v>
      </c>
      <c r="I24" s="15"/>
    </row>
    <row r="25" spans="1:10" s="17" customFormat="1" ht="15.75">
      <c r="A25" s="140" t="s">
        <v>174</v>
      </c>
      <c r="B25" s="135" t="s">
        <v>172</v>
      </c>
      <c r="C25" s="141">
        <f>C26</f>
        <v>300000</v>
      </c>
      <c r="D25" s="141">
        <f>D26</f>
        <v>300000</v>
      </c>
      <c r="E25" s="141">
        <f>E26</f>
        <v>300000</v>
      </c>
    </row>
    <row r="26" spans="1:10" ht="53.25" customHeight="1">
      <c r="A26" s="138" t="s">
        <v>11</v>
      </c>
      <c r="B26" s="9" t="s">
        <v>287</v>
      </c>
      <c r="C26" s="142">
        <v>300000</v>
      </c>
      <c r="D26" s="142">
        <v>300000</v>
      </c>
      <c r="E26" s="142">
        <v>300000</v>
      </c>
    </row>
    <row r="27" spans="1:10" s="17" customFormat="1" ht="15.75">
      <c r="A27" s="140" t="s">
        <v>173</v>
      </c>
      <c r="B27" s="135" t="s">
        <v>175</v>
      </c>
      <c r="C27" s="141">
        <f>C28</f>
        <v>710000</v>
      </c>
      <c r="D27" s="141">
        <f>D28</f>
        <v>720000</v>
      </c>
      <c r="E27" s="141">
        <f>E28</f>
        <v>720000</v>
      </c>
    </row>
    <row r="28" spans="1:10" ht="51.75" customHeight="1">
      <c r="A28" s="177" t="s">
        <v>12</v>
      </c>
      <c r="B28" s="147" t="s">
        <v>288</v>
      </c>
      <c r="C28" s="148">
        <v>710000</v>
      </c>
      <c r="D28" s="148">
        <v>720000</v>
      </c>
      <c r="E28" s="148">
        <v>720000</v>
      </c>
    </row>
    <row r="29" spans="1:10" ht="22.5" customHeight="1">
      <c r="A29" s="137" t="s">
        <v>13</v>
      </c>
      <c r="B29" s="8" t="s">
        <v>14</v>
      </c>
      <c r="C29" s="139">
        <f>C30</f>
        <v>2000</v>
      </c>
      <c r="D29" s="139">
        <f t="shared" ref="D29:E29" si="6">D30</f>
        <v>2000</v>
      </c>
      <c r="E29" s="139">
        <f t="shared" si="6"/>
        <v>2000</v>
      </c>
    </row>
    <row r="30" spans="1:10" s="17" customFormat="1" ht="65.25" customHeight="1">
      <c r="A30" s="140" t="s">
        <v>171</v>
      </c>
      <c r="B30" s="135" t="s">
        <v>297</v>
      </c>
      <c r="C30" s="141">
        <f>C31</f>
        <v>2000</v>
      </c>
      <c r="D30" s="141">
        <f t="shared" ref="D30:E30" si="7">D31</f>
        <v>2000</v>
      </c>
      <c r="E30" s="141">
        <f t="shared" si="7"/>
        <v>2000</v>
      </c>
    </row>
    <row r="31" spans="1:10" ht="114.75" customHeight="1">
      <c r="A31" s="138" t="s">
        <v>337</v>
      </c>
      <c r="B31" s="9" t="s">
        <v>307</v>
      </c>
      <c r="C31" s="142">
        <v>2000</v>
      </c>
      <c r="D31" s="142">
        <v>2000</v>
      </c>
      <c r="E31" s="142">
        <v>2000</v>
      </c>
    </row>
    <row r="32" spans="1:10" ht="63.75" customHeight="1">
      <c r="A32" s="137" t="s">
        <v>15</v>
      </c>
      <c r="B32" s="8" t="s">
        <v>298</v>
      </c>
      <c r="C32" s="139">
        <f>C33</f>
        <v>118854.31999999999</v>
      </c>
      <c r="D32" s="139">
        <f t="shared" ref="D32:E32" si="8">D33</f>
        <v>118854.31999999999</v>
      </c>
      <c r="E32" s="139">
        <f t="shared" si="8"/>
        <v>118854.31999999999</v>
      </c>
      <c r="G32" s="15"/>
    </row>
    <row r="33" spans="1:9" s="17" customFormat="1" ht="146.25" customHeight="1">
      <c r="A33" s="137" t="s">
        <v>177</v>
      </c>
      <c r="B33" s="8" t="s">
        <v>299</v>
      </c>
      <c r="C33" s="139">
        <f>C34+C36</f>
        <v>118854.31999999999</v>
      </c>
      <c r="D33" s="139">
        <f t="shared" ref="D33:E33" si="9">D34+D36</f>
        <v>118854.31999999999</v>
      </c>
      <c r="E33" s="139">
        <f t="shared" si="9"/>
        <v>118854.31999999999</v>
      </c>
    </row>
    <row r="34" spans="1:9" s="65" customFormat="1" ht="126.75" customHeight="1">
      <c r="A34" s="140" t="s">
        <v>366</v>
      </c>
      <c r="B34" s="135" t="s">
        <v>367</v>
      </c>
      <c r="C34" s="141">
        <f>C35</f>
        <v>1923.92</v>
      </c>
      <c r="D34" s="141">
        <f t="shared" ref="D34:E34" si="10">D35</f>
        <v>1923.92</v>
      </c>
      <c r="E34" s="141">
        <f t="shared" si="10"/>
        <v>1923.92</v>
      </c>
    </row>
    <row r="35" spans="1:9" s="65" customFormat="1" ht="126.75" customHeight="1">
      <c r="A35" s="185" t="s">
        <v>357</v>
      </c>
      <c r="B35" s="9" t="s">
        <v>358</v>
      </c>
      <c r="C35" s="142">
        <v>1923.92</v>
      </c>
      <c r="D35" s="142">
        <v>1923.92</v>
      </c>
      <c r="E35" s="142">
        <v>1923.92</v>
      </c>
    </row>
    <row r="36" spans="1:9" s="17" customFormat="1" ht="124.5" customHeight="1">
      <c r="A36" s="140" t="s">
        <v>176</v>
      </c>
      <c r="B36" s="135" t="s">
        <v>178</v>
      </c>
      <c r="C36" s="141">
        <f>C37</f>
        <v>116930.4</v>
      </c>
      <c r="D36" s="141">
        <f>D37</f>
        <v>116930.4</v>
      </c>
      <c r="E36" s="141">
        <f>E37</f>
        <v>116930.4</v>
      </c>
    </row>
    <row r="37" spans="1:9" ht="99" customHeight="1">
      <c r="A37" s="138" t="s">
        <v>16</v>
      </c>
      <c r="B37" s="9" t="s">
        <v>289</v>
      </c>
      <c r="C37" s="142">
        <v>116930.4</v>
      </c>
      <c r="D37" s="142">
        <v>116930.4</v>
      </c>
      <c r="E37" s="142">
        <v>116930.4</v>
      </c>
    </row>
    <row r="38" spans="1:9" ht="15.75">
      <c r="A38" s="137" t="s">
        <v>17</v>
      </c>
      <c r="B38" s="8" t="s">
        <v>18</v>
      </c>
      <c r="C38" s="139">
        <f>C39+C53</f>
        <v>6515750.8700000001</v>
      </c>
      <c r="D38" s="139">
        <f>D39+D53</f>
        <v>6211279.8700000001</v>
      </c>
      <c r="E38" s="139">
        <f>E39+E53</f>
        <v>6211279.8700000001</v>
      </c>
      <c r="G38" s="15"/>
      <c r="H38" s="15"/>
      <c r="I38" s="15"/>
    </row>
    <row r="39" spans="1:9" ht="48" customHeight="1">
      <c r="A39" s="137" t="s">
        <v>19</v>
      </c>
      <c r="B39" s="8" t="s">
        <v>179</v>
      </c>
      <c r="C39" s="139">
        <f>C40+C45+C48</f>
        <v>4605671</v>
      </c>
      <c r="D39" s="139">
        <f>D40+D45+D48</f>
        <v>4301200</v>
      </c>
      <c r="E39" s="139">
        <f>E40+E45+E48</f>
        <v>4301200</v>
      </c>
      <c r="G39" s="15"/>
      <c r="H39" s="15"/>
    </row>
    <row r="40" spans="1:9" s="17" customFormat="1" ht="32.25" customHeight="1">
      <c r="A40" s="137" t="s">
        <v>262</v>
      </c>
      <c r="B40" s="8" t="s">
        <v>300</v>
      </c>
      <c r="C40" s="139">
        <f>C42+C44</f>
        <v>4349630</v>
      </c>
      <c r="D40" s="139">
        <f t="shared" ref="D40:E40" si="11">D42+D44</f>
        <v>4203700</v>
      </c>
      <c r="E40" s="139">
        <f t="shared" si="11"/>
        <v>4203700</v>
      </c>
    </row>
    <row r="41" spans="1:9" s="17" customFormat="1" ht="32.25" customHeight="1">
      <c r="A41" s="140" t="s">
        <v>263</v>
      </c>
      <c r="B41" s="135" t="s">
        <v>180</v>
      </c>
      <c r="C41" s="141">
        <f>C42</f>
        <v>4232300</v>
      </c>
      <c r="D41" s="141">
        <f>D42</f>
        <v>4203700</v>
      </c>
      <c r="E41" s="141">
        <f t="shared" ref="E41" si="12">E42</f>
        <v>4203700</v>
      </c>
    </row>
    <row r="42" spans="1:9" ht="37.5" customHeight="1">
      <c r="A42" s="143" t="s">
        <v>255</v>
      </c>
      <c r="B42" s="9" t="s">
        <v>292</v>
      </c>
      <c r="C42" s="142">
        <v>4232300</v>
      </c>
      <c r="D42" s="142">
        <v>4203700</v>
      </c>
      <c r="E42" s="142">
        <v>4203700</v>
      </c>
      <c r="F42" s="15"/>
      <c r="G42" s="15"/>
    </row>
    <row r="43" spans="1:9" s="24" customFormat="1" ht="36" customHeight="1">
      <c r="A43" s="144" t="s">
        <v>264</v>
      </c>
      <c r="B43" s="145" t="s">
        <v>301</v>
      </c>
      <c r="C43" s="146">
        <f>C44</f>
        <v>117330</v>
      </c>
      <c r="D43" s="146">
        <f t="shared" ref="D43:E43" si="13">D44</f>
        <v>0</v>
      </c>
      <c r="E43" s="146">
        <f t="shared" si="13"/>
        <v>0</v>
      </c>
      <c r="F43" s="15"/>
    </row>
    <row r="44" spans="1:9" s="24" customFormat="1" ht="48" customHeight="1">
      <c r="A44" s="109" t="s">
        <v>265</v>
      </c>
      <c r="B44" s="147" t="s">
        <v>302</v>
      </c>
      <c r="C44" s="148">
        <v>117330</v>
      </c>
      <c r="D44" s="148">
        <v>0</v>
      </c>
      <c r="E44" s="148">
        <v>0</v>
      </c>
      <c r="F44" s="15"/>
    </row>
    <row r="45" spans="1:9" s="17" customFormat="1" ht="47.25" customHeight="1">
      <c r="A45" s="149" t="s">
        <v>266</v>
      </c>
      <c r="B45" s="150" t="s">
        <v>303</v>
      </c>
      <c r="C45" s="151">
        <f>C46</f>
        <v>162141</v>
      </c>
      <c r="D45" s="151">
        <f t="shared" ref="D45:E45" si="14">D46</f>
        <v>0</v>
      </c>
      <c r="E45" s="151">
        <f t="shared" si="14"/>
        <v>0</v>
      </c>
    </row>
    <row r="46" spans="1:9" s="17" customFormat="1" ht="15.75">
      <c r="A46" s="144" t="s">
        <v>267</v>
      </c>
      <c r="B46" s="145" t="s">
        <v>181</v>
      </c>
      <c r="C46" s="146">
        <f>C47</f>
        <v>162141</v>
      </c>
      <c r="D46" s="146">
        <f t="shared" ref="D46:E46" si="15">D47</f>
        <v>0</v>
      </c>
      <c r="E46" s="146">
        <f t="shared" si="15"/>
        <v>0</v>
      </c>
    </row>
    <row r="47" spans="1:9" ht="24" customHeight="1">
      <c r="A47" s="109" t="s">
        <v>268</v>
      </c>
      <c r="B47" s="147" t="s">
        <v>144</v>
      </c>
      <c r="C47" s="148">
        <v>162141</v>
      </c>
      <c r="D47" s="148">
        <v>0</v>
      </c>
      <c r="E47" s="148">
        <v>0</v>
      </c>
    </row>
    <row r="48" spans="1:9" s="17" customFormat="1" ht="33" customHeight="1">
      <c r="A48" s="149" t="s">
        <v>269</v>
      </c>
      <c r="B48" s="150" t="s">
        <v>182</v>
      </c>
      <c r="C48" s="151">
        <f>C49+C51</f>
        <v>93900</v>
      </c>
      <c r="D48" s="151">
        <f t="shared" ref="D48:E48" si="16">D49+D51</f>
        <v>97500</v>
      </c>
      <c r="E48" s="151">
        <f t="shared" si="16"/>
        <v>97500</v>
      </c>
    </row>
    <row r="49" spans="1:8" s="17" customFormat="1" ht="48.75" customHeight="1">
      <c r="A49" s="144" t="s">
        <v>270</v>
      </c>
      <c r="B49" s="145" t="s">
        <v>304</v>
      </c>
      <c r="C49" s="146">
        <f>C50</f>
        <v>93900</v>
      </c>
      <c r="D49" s="146">
        <f t="shared" ref="D49:E49" si="17">D50</f>
        <v>97500</v>
      </c>
      <c r="E49" s="146">
        <f t="shared" si="17"/>
        <v>97500</v>
      </c>
    </row>
    <row r="50" spans="1:8" ht="64.5" customHeight="1">
      <c r="A50" s="109" t="s">
        <v>258</v>
      </c>
      <c r="B50" s="147" t="s">
        <v>293</v>
      </c>
      <c r="C50" s="148">
        <v>93900</v>
      </c>
      <c r="D50" s="148">
        <v>97500</v>
      </c>
      <c r="E50" s="148">
        <v>97500</v>
      </c>
    </row>
    <row r="51" spans="1:8" s="24" customFormat="1" ht="94.5" hidden="1">
      <c r="A51" s="144" t="s">
        <v>271</v>
      </c>
      <c r="B51" s="145" t="s">
        <v>305</v>
      </c>
      <c r="C51" s="146"/>
      <c r="D51" s="146">
        <f t="shared" ref="D51:E51" si="18">D52</f>
        <v>0</v>
      </c>
      <c r="E51" s="146">
        <f t="shared" si="18"/>
        <v>0</v>
      </c>
    </row>
    <row r="52" spans="1:8" s="24" customFormat="1" ht="94.5" hidden="1">
      <c r="A52" s="109" t="s">
        <v>259</v>
      </c>
      <c r="B52" s="147" t="s">
        <v>294</v>
      </c>
      <c r="C52" s="148"/>
      <c r="D52" s="148">
        <v>0</v>
      </c>
      <c r="E52" s="148">
        <v>0</v>
      </c>
      <c r="H52" s="15"/>
    </row>
    <row r="53" spans="1:8" s="62" customFormat="1" ht="15.75">
      <c r="A53" s="149" t="s">
        <v>272</v>
      </c>
      <c r="B53" s="150" t="s">
        <v>237</v>
      </c>
      <c r="C53" s="151">
        <f>C54</f>
        <v>1910079.87</v>
      </c>
      <c r="D53" s="151">
        <f t="shared" ref="D53:E54" si="19">D54</f>
        <v>1910079.87</v>
      </c>
      <c r="E53" s="151">
        <f t="shared" si="19"/>
        <v>1910079.87</v>
      </c>
      <c r="F53" s="15"/>
    </row>
    <row r="54" spans="1:8" s="60" customFormat="1" ht="80.25" customHeight="1">
      <c r="A54" s="144" t="s">
        <v>273</v>
      </c>
      <c r="B54" s="145" t="s">
        <v>306</v>
      </c>
      <c r="C54" s="146">
        <f>C55</f>
        <v>1910079.87</v>
      </c>
      <c r="D54" s="146">
        <f t="shared" si="19"/>
        <v>1910079.87</v>
      </c>
      <c r="E54" s="146">
        <f t="shared" si="19"/>
        <v>1910079.87</v>
      </c>
      <c r="G54" s="15"/>
    </row>
    <row r="55" spans="1:8" s="60" customFormat="1" ht="98.25" customHeight="1">
      <c r="A55" s="109" t="s">
        <v>260</v>
      </c>
      <c r="B55" s="109" t="s">
        <v>295</v>
      </c>
      <c r="C55" s="148">
        <v>1910079.87</v>
      </c>
      <c r="D55" s="148">
        <v>1910079.87</v>
      </c>
      <c r="E55" s="148">
        <v>1910079.87</v>
      </c>
      <c r="G55" s="15"/>
    </row>
    <row r="56" spans="1:8" ht="15.75">
      <c r="A56" s="137" t="s">
        <v>20</v>
      </c>
      <c r="B56" s="9"/>
      <c r="C56" s="139">
        <f>C12+C38</f>
        <v>9515905.1899999995</v>
      </c>
      <c r="D56" s="139">
        <f>D12+D38</f>
        <v>9298934.1899999995</v>
      </c>
      <c r="E56" s="139">
        <f>E12+E38</f>
        <v>9298934.1899999995</v>
      </c>
      <c r="H56" s="15"/>
    </row>
    <row r="57" spans="1:8">
      <c r="C57" s="13"/>
      <c r="G57" s="15"/>
    </row>
    <row r="58" spans="1:8">
      <c r="C58" s="13"/>
      <c r="D58" s="13"/>
      <c r="E58" s="13"/>
      <c r="H58" s="15"/>
    </row>
    <row r="70" spans="1:1">
      <c r="A70" s="13"/>
    </row>
  </sheetData>
  <mergeCells count="12">
    <mergeCell ref="C10:E10"/>
    <mergeCell ref="B10:B11"/>
    <mergeCell ref="A10:A11"/>
    <mergeCell ref="A6:E6"/>
    <mergeCell ref="A1:E1"/>
    <mergeCell ref="A3:E3"/>
    <mergeCell ref="A8:E8"/>
    <mergeCell ref="A5:E5"/>
    <mergeCell ref="A4:E4"/>
    <mergeCell ref="A2:E2"/>
    <mergeCell ref="A9:E9"/>
    <mergeCell ref="A7:E7"/>
  </mergeCells>
  <phoneticPr fontId="7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40" fitToWidth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opLeftCell="A10" workbookViewId="0">
      <selection activeCell="F12" sqref="F12"/>
    </sheetView>
  </sheetViews>
  <sheetFormatPr defaultRowHeight="15"/>
  <cols>
    <col min="1" max="1" width="31.7109375" style="57" customWidth="1"/>
    <col min="2" max="2" width="105.28515625" style="22" customWidth="1"/>
  </cols>
  <sheetData>
    <row r="1" spans="1:5" ht="15.75">
      <c r="A1" s="187" t="s">
        <v>32</v>
      </c>
      <c r="B1" s="187"/>
    </row>
    <row r="2" spans="1:5" ht="15.75">
      <c r="A2" s="187" t="s">
        <v>335</v>
      </c>
      <c r="B2" s="187"/>
    </row>
    <row r="3" spans="1:5" ht="15.75">
      <c r="A3" s="187" t="s">
        <v>30</v>
      </c>
      <c r="B3" s="187"/>
    </row>
    <row r="4" spans="1:5" ht="15.75">
      <c r="A4" s="187" t="s">
        <v>21</v>
      </c>
      <c r="B4" s="187"/>
    </row>
    <row r="5" spans="1:5" ht="15.75">
      <c r="A5" s="187" t="s">
        <v>22</v>
      </c>
      <c r="B5" s="187"/>
    </row>
    <row r="6" spans="1:5" ht="15.75">
      <c r="A6" s="187" t="s">
        <v>368</v>
      </c>
      <c r="B6" s="187"/>
      <c r="C6" s="14"/>
      <c r="D6" s="14"/>
      <c r="E6" s="14"/>
    </row>
    <row r="7" spans="1:5" ht="15.75">
      <c r="B7" s="179"/>
    </row>
    <row r="8" spans="1:5" ht="15.75">
      <c r="A8" s="189" t="s">
        <v>235</v>
      </c>
      <c r="B8" s="189"/>
    </row>
    <row r="9" spans="1:5">
      <c r="B9" s="103"/>
    </row>
    <row r="10" spans="1:5" ht="63">
      <c r="A10" s="137" t="s">
        <v>43</v>
      </c>
      <c r="B10" s="137" t="s">
        <v>33</v>
      </c>
      <c r="C10" s="1"/>
    </row>
    <row r="11" spans="1:5" ht="15.75">
      <c r="A11" s="137">
        <v>1</v>
      </c>
      <c r="B11" s="152">
        <v>2</v>
      </c>
      <c r="C11" s="1"/>
    </row>
    <row r="12" spans="1:5" ht="15.75">
      <c r="A12" s="153">
        <v>182</v>
      </c>
      <c r="B12" s="154" t="s">
        <v>37</v>
      </c>
      <c r="C12" s="1"/>
    </row>
    <row r="13" spans="1:5" ht="48" customHeight="1">
      <c r="A13" s="138" t="s">
        <v>6</v>
      </c>
      <c r="B13" s="143" t="s">
        <v>284</v>
      </c>
      <c r="C13" s="1"/>
    </row>
    <row r="14" spans="1:5" ht="35.25" customHeight="1">
      <c r="A14" s="138" t="s">
        <v>38</v>
      </c>
      <c r="B14" s="143" t="s">
        <v>285</v>
      </c>
      <c r="C14" s="1"/>
    </row>
    <row r="15" spans="1:5" ht="20.25" customHeight="1">
      <c r="A15" s="138" t="s">
        <v>165</v>
      </c>
      <c r="B15" s="143" t="s">
        <v>27</v>
      </c>
      <c r="C15" s="1"/>
    </row>
    <row r="16" spans="1:5" ht="35.25" customHeight="1">
      <c r="A16" s="138" t="s">
        <v>9</v>
      </c>
      <c r="B16" s="143" t="s">
        <v>286</v>
      </c>
      <c r="C16" s="1"/>
    </row>
    <row r="17" spans="1:3" ht="37.5" customHeight="1">
      <c r="A17" s="138" t="s">
        <v>11</v>
      </c>
      <c r="B17" s="143" t="s">
        <v>287</v>
      </c>
      <c r="C17" s="1"/>
    </row>
    <row r="18" spans="1:3" ht="37.5" customHeight="1">
      <c r="A18" s="138" t="s">
        <v>12</v>
      </c>
      <c r="B18" s="143" t="s">
        <v>288</v>
      </c>
      <c r="C18" s="1"/>
    </row>
    <row r="19" spans="1:3" ht="31.5">
      <c r="A19" s="153">
        <v>914</v>
      </c>
      <c r="B19" s="153" t="s">
        <v>39</v>
      </c>
      <c r="C19" s="1"/>
    </row>
    <row r="20" spans="1:3" ht="52.5" customHeight="1">
      <c r="A20" s="138" t="s">
        <v>326</v>
      </c>
      <c r="B20" s="143" t="s">
        <v>283</v>
      </c>
      <c r="C20" s="1"/>
    </row>
    <row r="21" spans="1:3" s="65" customFormat="1" ht="52.5" customHeight="1">
      <c r="A21" s="178" t="s">
        <v>357</v>
      </c>
      <c r="B21" s="143" t="s">
        <v>358</v>
      </c>
      <c r="C21" s="1"/>
    </row>
    <row r="22" spans="1:3" ht="50.25" customHeight="1">
      <c r="A22" s="138" t="s">
        <v>16</v>
      </c>
      <c r="B22" s="143" t="s">
        <v>289</v>
      </c>
      <c r="C22" s="1"/>
    </row>
    <row r="23" spans="1:3" s="65" customFormat="1" ht="22.5" customHeight="1">
      <c r="A23" s="138" t="s">
        <v>281</v>
      </c>
      <c r="B23" s="143" t="s">
        <v>290</v>
      </c>
      <c r="C23" s="1"/>
    </row>
    <row r="24" spans="1:3" s="65" customFormat="1" ht="31.5" customHeight="1">
      <c r="A24" s="166" t="s">
        <v>351</v>
      </c>
      <c r="B24" s="143" t="s">
        <v>352</v>
      </c>
      <c r="C24" s="1"/>
    </row>
    <row r="25" spans="1:3" ht="21.75" customHeight="1">
      <c r="A25" s="138" t="s">
        <v>40</v>
      </c>
      <c r="B25" s="143" t="s">
        <v>291</v>
      </c>
      <c r="C25" s="1"/>
    </row>
    <row r="26" spans="1:3" ht="21" customHeight="1">
      <c r="A26" s="138" t="s">
        <v>41</v>
      </c>
      <c r="B26" s="155" t="s">
        <v>25</v>
      </c>
      <c r="C26" s="1"/>
    </row>
    <row r="27" spans="1:3" ht="23.25" customHeight="1">
      <c r="A27" s="138" t="s">
        <v>255</v>
      </c>
      <c r="B27" s="143" t="s">
        <v>292</v>
      </c>
      <c r="C27" s="1"/>
    </row>
    <row r="28" spans="1:3" ht="29.25" customHeight="1">
      <c r="A28" s="138" t="s">
        <v>256</v>
      </c>
      <c r="B28" s="9" t="s">
        <v>143</v>
      </c>
      <c r="C28" s="1"/>
    </row>
    <row r="29" spans="1:3" ht="20.25" customHeight="1">
      <c r="A29" s="138" t="s">
        <v>257</v>
      </c>
      <c r="B29" s="9" t="s">
        <v>144</v>
      </c>
      <c r="C29" s="1"/>
    </row>
    <row r="30" spans="1:3" ht="32.25" customHeight="1">
      <c r="A30" s="138" t="s">
        <v>258</v>
      </c>
      <c r="B30" s="143" t="s">
        <v>293</v>
      </c>
      <c r="C30" s="1"/>
    </row>
    <row r="31" spans="1:3" s="24" customFormat="1" ht="49.5" customHeight="1">
      <c r="A31" s="138" t="s">
        <v>259</v>
      </c>
      <c r="B31" s="9" t="s">
        <v>294</v>
      </c>
      <c r="C31" s="1"/>
    </row>
    <row r="32" spans="1:3" ht="49.5" customHeight="1">
      <c r="A32" s="138" t="s">
        <v>260</v>
      </c>
      <c r="B32" s="143" t="s">
        <v>295</v>
      </c>
      <c r="C32" s="1"/>
    </row>
    <row r="33" spans="1:3" ht="66" customHeight="1">
      <c r="A33" s="138" t="s">
        <v>274</v>
      </c>
      <c r="B33" s="143" t="s">
        <v>42</v>
      </c>
      <c r="C33" s="1"/>
    </row>
    <row r="34" spans="1:3" ht="35.25" customHeight="1">
      <c r="A34" s="138" t="s">
        <v>261</v>
      </c>
      <c r="B34" s="143" t="s">
        <v>296</v>
      </c>
    </row>
  </sheetData>
  <mergeCells count="7">
    <mergeCell ref="A1:B1"/>
    <mergeCell ref="A8:B8"/>
    <mergeCell ref="A6:B6"/>
    <mergeCell ref="A5:B5"/>
    <mergeCell ref="A4:B4"/>
    <mergeCell ref="A2:B2"/>
    <mergeCell ref="A3:B3"/>
  </mergeCells>
  <phoneticPr fontId="7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12" sqref="C12"/>
    </sheetView>
  </sheetViews>
  <sheetFormatPr defaultRowHeight="15"/>
  <cols>
    <col min="1" max="1" width="28.140625" customWidth="1"/>
    <col min="2" max="2" width="48.85546875" customWidth="1"/>
    <col min="3" max="4" width="17.42578125" customWidth="1"/>
    <col min="5" max="5" width="16.85546875" customWidth="1"/>
    <col min="7" max="7" width="11.140625" bestFit="1" customWidth="1"/>
  </cols>
  <sheetData>
    <row r="1" spans="1:6" ht="15.75">
      <c r="A1" s="190" t="s">
        <v>34</v>
      </c>
      <c r="B1" s="190"/>
      <c r="C1" s="190"/>
      <c r="D1" s="190"/>
      <c r="E1" s="190"/>
    </row>
    <row r="2" spans="1:6" ht="15.75">
      <c r="A2" s="187" t="s">
        <v>335</v>
      </c>
      <c r="B2" s="187"/>
      <c r="C2" s="187"/>
      <c r="D2" s="187"/>
      <c r="E2" s="187"/>
    </row>
    <row r="3" spans="1:6" ht="15.75">
      <c r="A3" s="187" t="s">
        <v>30</v>
      </c>
      <c r="B3" s="187"/>
      <c r="C3" s="187"/>
      <c r="D3" s="187"/>
      <c r="E3" s="187"/>
    </row>
    <row r="4" spans="1:6" ht="15.75">
      <c r="A4" s="187" t="s">
        <v>21</v>
      </c>
      <c r="B4" s="187"/>
      <c r="C4" s="187"/>
      <c r="D4" s="187"/>
      <c r="E4" s="187"/>
    </row>
    <row r="5" spans="1:6" ht="15.75">
      <c r="A5" s="187" t="s">
        <v>22</v>
      </c>
      <c r="B5" s="187"/>
      <c r="C5" s="187"/>
      <c r="D5" s="187"/>
      <c r="E5" s="187"/>
    </row>
    <row r="6" spans="1:6" ht="15.75">
      <c r="A6" s="187" t="s">
        <v>368</v>
      </c>
      <c r="B6" s="187"/>
      <c r="C6" s="187"/>
      <c r="D6" s="187"/>
      <c r="E6" s="187"/>
      <c r="F6" s="14"/>
    </row>
    <row r="7" spans="1:6" ht="15.75" customHeight="1">
      <c r="A7" s="201"/>
      <c r="B7" s="201"/>
      <c r="C7" s="201"/>
      <c r="D7" s="201"/>
      <c r="E7" s="201"/>
    </row>
    <row r="8" spans="1:6" ht="33" customHeight="1">
      <c r="A8" s="189" t="s">
        <v>369</v>
      </c>
      <c r="B8" s="189"/>
      <c r="C8" s="189"/>
      <c r="D8" s="189"/>
      <c r="E8" s="189"/>
    </row>
    <row r="9" spans="1:6">
      <c r="A9" s="205"/>
      <c r="B9" s="205"/>
      <c r="C9" s="205"/>
      <c r="D9" s="205"/>
      <c r="E9" s="205"/>
    </row>
    <row r="10" spans="1:6" ht="15.75">
      <c r="A10" s="198" t="s">
        <v>44</v>
      </c>
      <c r="B10" s="198" t="s">
        <v>45</v>
      </c>
      <c r="C10" s="202" t="s">
        <v>46</v>
      </c>
      <c r="D10" s="203"/>
      <c r="E10" s="204"/>
    </row>
    <row r="11" spans="1:6" ht="63" customHeight="1">
      <c r="A11" s="199"/>
      <c r="B11" s="199"/>
      <c r="C11" s="129" t="s">
        <v>254</v>
      </c>
      <c r="D11" s="129" t="s">
        <v>325</v>
      </c>
      <c r="E11" s="129" t="s">
        <v>327</v>
      </c>
    </row>
    <row r="12" spans="1:6" ht="31.5">
      <c r="A12" s="4" t="s">
        <v>47</v>
      </c>
      <c r="B12" s="12" t="s">
        <v>48</v>
      </c>
      <c r="C12" s="29">
        <f>C18+C14</f>
        <v>449097.48000000045</v>
      </c>
      <c r="D12" s="29">
        <f>D18+D14</f>
        <v>230036.00000000186</v>
      </c>
      <c r="E12" s="29">
        <f>E18+E14</f>
        <v>460072</v>
      </c>
    </row>
    <row r="13" spans="1:6" ht="31.5">
      <c r="A13" s="4" t="s">
        <v>49</v>
      </c>
      <c r="B13" s="12" t="s">
        <v>50</v>
      </c>
      <c r="C13" s="29">
        <f>C12</f>
        <v>449097.48000000045</v>
      </c>
      <c r="D13" s="29">
        <f>D12</f>
        <v>230036.00000000186</v>
      </c>
      <c r="E13" s="29">
        <f>E12</f>
        <v>460072</v>
      </c>
    </row>
    <row r="14" spans="1:6" ht="18" customHeight="1">
      <c r="A14" s="4" t="s">
        <v>51</v>
      </c>
      <c r="B14" s="12" t="s">
        <v>52</v>
      </c>
      <c r="C14" s="29">
        <f>-'Приложение 2'!C56</f>
        <v>-9515905.1899999995</v>
      </c>
      <c r="D14" s="29">
        <f>-'Приложение 2'!D56</f>
        <v>-9298934.1899999995</v>
      </c>
      <c r="E14" s="29">
        <f>-'Приложение 2'!E56</f>
        <v>-9298934.1899999995</v>
      </c>
    </row>
    <row r="15" spans="1:6" ht="18" customHeight="1">
      <c r="A15" s="4" t="s">
        <v>53</v>
      </c>
      <c r="B15" s="12" t="s">
        <v>54</v>
      </c>
      <c r="C15" s="29">
        <f>C14</f>
        <v>-9515905.1899999995</v>
      </c>
      <c r="D15" s="29">
        <f>D14</f>
        <v>-9298934.1899999995</v>
      </c>
      <c r="E15" s="29">
        <f>E14</f>
        <v>-9298934.1899999995</v>
      </c>
    </row>
    <row r="16" spans="1:6" ht="31.5">
      <c r="A16" s="4" t="s">
        <v>55</v>
      </c>
      <c r="B16" s="12" t="s">
        <v>56</v>
      </c>
      <c r="C16" s="29">
        <f>C14</f>
        <v>-9515905.1899999995</v>
      </c>
      <c r="D16" s="29">
        <f>D14</f>
        <v>-9298934.1899999995</v>
      </c>
      <c r="E16" s="29">
        <f>E14</f>
        <v>-9298934.1899999995</v>
      </c>
    </row>
    <row r="17" spans="1:7" ht="31.5">
      <c r="A17" s="4" t="s">
        <v>57</v>
      </c>
      <c r="B17" s="12" t="s">
        <v>58</v>
      </c>
      <c r="C17" s="29">
        <f>C14</f>
        <v>-9515905.1899999995</v>
      </c>
      <c r="D17" s="29">
        <f>D14</f>
        <v>-9298934.1899999995</v>
      </c>
      <c r="E17" s="29">
        <f>E14</f>
        <v>-9298934.1899999995</v>
      </c>
    </row>
    <row r="18" spans="1:7" ht="18" customHeight="1">
      <c r="A18" s="4" t="s">
        <v>59</v>
      </c>
      <c r="B18" s="12" t="s">
        <v>60</v>
      </c>
      <c r="C18" s="29">
        <f>'Приложение 6'!D101</f>
        <v>9965002.6699999999</v>
      </c>
      <c r="D18" s="29">
        <f>'Приложение 6'!E101</f>
        <v>9528970.1900000013</v>
      </c>
      <c r="E18" s="29">
        <f>'Приложение 6'!F101</f>
        <v>9759006.1899999995</v>
      </c>
    </row>
    <row r="19" spans="1:7" ht="18" customHeight="1">
      <c r="A19" s="4" t="s">
        <v>61</v>
      </c>
      <c r="B19" s="12" t="s">
        <v>62</v>
      </c>
      <c r="C19" s="29">
        <f>C18</f>
        <v>9965002.6699999999</v>
      </c>
      <c r="D19" s="29">
        <f>D18</f>
        <v>9528970.1900000013</v>
      </c>
      <c r="E19" s="29">
        <f>E18</f>
        <v>9759006.1899999995</v>
      </c>
    </row>
    <row r="20" spans="1:7" ht="31.5">
      <c r="A20" s="4" t="s">
        <v>63</v>
      </c>
      <c r="B20" s="12" t="s">
        <v>64</v>
      </c>
      <c r="C20" s="29">
        <f>C18</f>
        <v>9965002.6699999999</v>
      </c>
      <c r="D20" s="29">
        <f>D18</f>
        <v>9528970.1900000013</v>
      </c>
      <c r="E20" s="29">
        <f>E18</f>
        <v>9759006.1899999995</v>
      </c>
    </row>
    <row r="21" spans="1:7" ht="31.5">
      <c r="A21" s="4" t="s">
        <v>65</v>
      </c>
      <c r="B21" s="12" t="s">
        <v>66</v>
      </c>
      <c r="C21" s="29">
        <f>C18</f>
        <v>9965002.6699999999</v>
      </c>
      <c r="D21" s="29">
        <f>D18</f>
        <v>9528970.1900000013</v>
      </c>
      <c r="E21" s="29">
        <f>E18</f>
        <v>9759006.1899999995</v>
      </c>
      <c r="G21" s="15"/>
    </row>
  </sheetData>
  <mergeCells count="12">
    <mergeCell ref="A10:A11"/>
    <mergeCell ref="B10:B11"/>
    <mergeCell ref="C10:E10"/>
    <mergeCell ref="A8:E8"/>
    <mergeCell ref="A5:E5"/>
    <mergeCell ref="A9:E9"/>
    <mergeCell ref="A7:E7"/>
    <mergeCell ref="A1:E1"/>
    <mergeCell ref="A2:E2"/>
    <mergeCell ref="A3:E3"/>
    <mergeCell ref="A4:E4"/>
    <mergeCell ref="A6:E6"/>
  </mergeCells>
  <phoneticPr fontId="7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G13" sqref="G13"/>
    </sheetView>
  </sheetViews>
  <sheetFormatPr defaultColWidth="18.85546875" defaultRowHeight="15"/>
  <cols>
    <col min="2" max="2" width="25.85546875" customWidth="1"/>
    <col min="3" max="3" width="38.7109375" customWidth="1"/>
    <col min="4" max="6" width="16.85546875" customWidth="1"/>
  </cols>
  <sheetData>
    <row r="1" spans="1:6" ht="15.75">
      <c r="A1" s="190" t="s">
        <v>35</v>
      </c>
      <c r="B1" s="190"/>
      <c r="C1" s="190"/>
      <c r="D1" s="190"/>
      <c r="E1" s="190"/>
      <c r="F1" s="190"/>
    </row>
    <row r="2" spans="1:6" ht="15.75">
      <c r="A2" s="187" t="s">
        <v>336</v>
      </c>
      <c r="B2" s="187"/>
      <c r="C2" s="187"/>
      <c r="D2" s="187"/>
      <c r="E2" s="187"/>
      <c r="F2" s="187"/>
    </row>
    <row r="3" spans="1:6" ht="15.75">
      <c r="A3" s="187" t="s">
        <v>30</v>
      </c>
      <c r="B3" s="187"/>
      <c r="C3" s="187"/>
      <c r="D3" s="187"/>
      <c r="E3" s="187"/>
      <c r="F3" s="187"/>
    </row>
    <row r="4" spans="1:6" ht="15.75">
      <c r="A4" s="187" t="s">
        <v>21</v>
      </c>
      <c r="B4" s="187"/>
      <c r="C4" s="187"/>
      <c r="D4" s="187"/>
      <c r="E4" s="187"/>
      <c r="F4" s="187"/>
    </row>
    <row r="5" spans="1:6" ht="15.75">
      <c r="A5" s="187" t="s">
        <v>22</v>
      </c>
      <c r="B5" s="187"/>
      <c r="C5" s="187"/>
      <c r="D5" s="187"/>
      <c r="E5" s="187"/>
      <c r="F5" s="187"/>
    </row>
    <row r="6" spans="1:6" ht="15.75">
      <c r="A6" s="187" t="s">
        <v>368</v>
      </c>
      <c r="B6" s="187"/>
      <c r="C6" s="187"/>
      <c r="D6" s="187"/>
      <c r="E6" s="187"/>
      <c r="F6" s="187"/>
    </row>
    <row r="7" spans="1:6">
      <c r="A7" s="201"/>
      <c r="B7" s="201"/>
      <c r="C7" s="201"/>
      <c r="D7" s="201"/>
      <c r="E7" s="201"/>
      <c r="F7" s="201"/>
    </row>
    <row r="8" spans="1:6" ht="62.25" customHeight="1">
      <c r="A8" s="208" t="s">
        <v>370</v>
      </c>
      <c r="B8" s="208"/>
      <c r="C8" s="208"/>
      <c r="D8" s="208"/>
      <c r="E8" s="208"/>
      <c r="F8" s="208"/>
    </row>
    <row r="9" spans="1:6">
      <c r="A9" s="205"/>
      <c r="B9" s="205"/>
      <c r="C9" s="205"/>
      <c r="D9" s="205"/>
      <c r="E9" s="205"/>
      <c r="F9" s="205"/>
    </row>
    <row r="10" spans="1:6" ht="36" customHeight="1">
      <c r="A10" s="206" t="s">
        <v>44</v>
      </c>
      <c r="B10" s="207"/>
      <c r="C10" s="198" t="s">
        <v>67</v>
      </c>
      <c r="D10" s="202" t="s">
        <v>46</v>
      </c>
      <c r="E10" s="203"/>
      <c r="F10" s="204"/>
    </row>
    <row r="11" spans="1:6" ht="94.5">
      <c r="A11" s="7" t="s">
        <v>73</v>
      </c>
      <c r="B11" s="7" t="s">
        <v>68</v>
      </c>
      <c r="C11" s="199"/>
      <c r="D11" s="129" t="s">
        <v>254</v>
      </c>
      <c r="E11" s="129" t="s">
        <v>325</v>
      </c>
      <c r="F11" s="129" t="s">
        <v>327</v>
      </c>
    </row>
    <row r="12" spans="1:6" ht="15.75">
      <c r="A12" s="6">
        <v>1</v>
      </c>
      <c r="B12" s="6">
        <v>2</v>
      </c>
      <c r="C12" s="6">
        <v>3</v>
      </c>
      <c r="D12" s="6">
        <v>4</v>
      </c>
      <c r="E12" s="6">
        <v>4</v>
      </c>
      <c r="F12" s="6">
        <v>4</v>
      </c>
    </row>
    <row r="13" spans="1:6" ht="63">
      <c r="A13" s="10">
        <v>914</v>
      </c>
      <c r="B13" s="11"/>
      <c r="C13" s="5" t="s">
        <v>39</v>
      </c>
      <c r="D13" s="11"/>
      <c r="E13" s="11"/>
      <c r="F13" s="11"/>
    </row>
    <row r="14" spans="1:6" ht="31.5">
      <c r="A14" s="4">
        <v>914</v>
      </c>
      <c r="B14" s="10" t="s">
        <v>69</v>
      </c>
      <c r="C14" s="5" t="s">
        <v>70</v>
      </c>
      <c r="D14" s="33">
        <f>D16-D15</f>
        <v>449097.48000000045</v>
      </c>
      <c r="E14" s="33">
        <f>E16-E15</f>
        <v>230036.00000000186</v>
      </c>
      <c r="F14" s="33">
        <f>F16-F15</f>
        <v>460072</v>
      </c>
    </row>
    <row r="15" spans="1:6" ht="46.5" customHeight="1">
      <c r="A15" s="4">
        <v>914</v>
      </c>
      <c r="B15" s="4" t="s">
        <v>71</v>
      </c>
      <c r="C15" s="61" t="s">
        <v>58</v>
      </c>
      <c r="D15" s="29">
        <f>-'Приложение 4'!C14</f>
        <v>9515905.1899999995</v>
      </c>
      <c r="E15" s="29">
        <f>-'Приложение 4'!D14</f>
        <v>9298934.1899999995</v>
      </c>
      <c r="F15" s="29">
        <f>-'Приложение 4'!E14</f>
        <v>9298934.1899999995</v>
      </c>
    </row>
    <row r="16" spans="1:6" ht="45" customHeight="1">
      <c r="A16" s="4">
        <v>914</v>
      </c>
      <c r="B16" s="4" t="s">
        <v>72</v>
      </c>
      <c r="C16" s="61" t="s">
        <v>66</v>
      </c>
      <c r="D16" s="29">
        <f>'Приложение 4'!C18</f>
        <v>9965002.6699999999</v>
      </c>
      <c r="E16" s="29">
        <f>'Приложение 4'!D18</f>
        <v>9528970.1900000013</v>
      </c>
      <c r="F16" s="29">
        <f>'Приложение 4'!E18</f>
        <v>9759006.1899999995</v>
      </c>
    </row>
  </sheetData>
  <mergeCells count="12">
    <mergeCell ref="D10:F10"/>
    <mergeCell ref="A10:B10"/>
    <mergeCell ref="C10:C11"/>
    <mergeCell ref="A1:F1"/>
    <mergeCell ref="A8:F8"/>
    <mergeCell ref="A6:F6"/>
    <mergeCell ref="A5:F5"/>
    <mergeCell ref="A4:F4"/>
    <mergeCell ref="A3:F3"/>
    <mergeCell ref="A2:F2"/>
    <mergeCell ref="A9:F9"/>
    <mergeCell ref="A7:F7"/>
  </mergeCells>
  <phoneticPr fontId="7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5"/>
  <sheetViews>
    <sheetView workbookViewId="0">
      <selection activeCell="D12" sqref="D12"/>
    </sheetView>
  </sheetViews>
  <sheetFormatPr defaultRowHeight="15"/>
  <cols>
    <col min="1" max="1" width="55" style="22" customWidth="1"/>
    <col min="2" max="2" width="14.7109375" style="56" customWidth="1"/>
    <col min="3" max="3" width="13.28515625" style="22" customWidth="1"/>
    <col min="4" max="6" width="18" style="22" customWidth="1"/>
    <col min="7" max="8" width="15.7109375" bestFit="1" customWidth="1"/>
    <col min="10" max="10" width="14.7109375" bestFit="1" customWidth="1"/>
  </cols>
  <sheetData>
    <row r="1" spans="1:8" ht="15.75">
      <c r="A1" s="219" t="s">
        <v>36</v>
      </c>
      <c r="B1" s="219"/>
      <c r="C1" s="219"/>
      <c r="D1" s="219"/>
      <c r="E1" s="219"/>
      <c r="F1" s="219"/>
    </row>
    <row r="2" spans="1:8" ht="15.75">
      <c r="A2" s="219" t="s">
        <v>336</v>
      </c>
      <c r="B2" s="219"/>
      <c r="C2" s="219"/>
      <c r="D2" s="219"/>
      <c r="E2" s="219"/>
      <c r="F2" s="219"/>
    </row>
    <row r="3" spans="1:8" ht="15.75">
      <c r="A3" s="219" t="s">
        <v>30</v>
      </c>
      <c r="B3" s="219"/>
      <c r="C3" s="219"/>
      <c r="D3" s="219"/>
      <c r="E3" s="219"/>
      <c r="F3" s="219"/>
    </row>
    <row r="4" spans="1:8" ht="15.75">
      <c r="A4" s="219" t="s">
        <v>21</v>
      </c>
      <c r="B4" s="219"/>
      <c r="C4" s="219"/>
      <c r="D4" s="219"/>
      <c r="E4" s="219"/>
      <c r="F4" s="219"/>
    </row>
    <row r="5" spans="1:8" ht="15.75">
      <c r="A5" s="219" t="s">
        <v>22</v>
      </c>
      <c r="B5" s="219"/>
      <c r="C5" s="219"/>
      <c r="D5" s="219"/>
      <c r="E5" s="219"/>
      <c r="F5" s="219"/>
    </row>
    <row r="6" spans="1:8" ht="15.75">
      <c r="A6" s="219" t="s">
        <v>368</v>
      </c>
      <c r="B6" s="219"/>
      <c r="C6" s="219"/>
      <c r="D6" s="219"/>
      <c r="E6" s="219"/>
      <c r="F6" s="219"/>
    </row>
    <row r="7" spans="1:8">
      <c r="A7" s="224"/>
      <c r="B7" s="224"/>
      <c r="C7" s="224"/>
      <c r="D7" s="224"/>
      <c r="E7" s="224"/>
      <c r="F7" s="224"/>
    </row>
    <row r="8" spans="1:8" ht="35.25" customHeight="1">
      <c r="A8" s="220" t="s">
        <v>371</v>
      </c>
      <c r="B8" s="220"/>
      <c r="C8" s="220"/>
      <c r="D8" s="220"/>
      <c r="E8" s="220"/>
      <c r="F8" s="220"/>
    </row>
    <row r="9" spans="1:8" ht="30.75" customHeight="1">
      <c r="A9" s="223"/>
      <c r="B9" s="223"/>
      <c r="C9" s="223"/>
      <c r="D9" s="223"/>
      <c r="E9" s="223"/>
      <c r="F9" s="223"/>
    </row>
    <row r="10" spans="1:8" ht="15" customHeight="1">
      <c r="A10" s="198" t="s">
        <v>33</v>
      </c>
      <c r="B10" s="221" t="s">
        <v>74</v>
      </c>
      <c r="C10" s="198" t="s">
        <v>75</v>
      </c>
      <c r="D10" s="195" t="s">
        <v>46</v>
      </c>
      <c r="E10" s="196"/>
      <c r="F10" s="197"/>
    </row>
    <row r="11" spans="1:8" ht="31.5" customHeight="1">
      <c r="A11" s="199"/>
      <c r="B11" s="222"/>
      <c r="C11" s="199"/>
      <c r="D11" s="181" t="s">
        <v>325</v>
      </c>
      <c r="E11" s="181" t="s">
        <v>327</v>
      </c>
      <c r="F11" s="181" t="s">
        <v>365</v>
      </c>
    </row>
    <row r="12" spans="1:8" s="17" customFormat="1" ht="33" customHeight="1">
      <c r="A12" s="82" t="s">
        <v>343</v>
      </c>
      <c r="B12" s="46" t="s">
        <v>252</v>
      </c>
      <c r="C12" s="82"/>
      <c r="D12" s="83">
        <f>D13+D38+D43+D51+D79</f>
        <v>8741341.6699999999</v>
      </c>
      <c r="E12" s="83">
        <f>E13+E38+E43+E51</f>
        <v>8321709.1900000004</v>
      </c>
      <c r="F12" s="83">
        <f>F13+F38+F43+F51</f>
        <v>8551745.1899999995</v>
      </c>
      <c r="G12" s="15"/>
    </row>
    <row r="13" spans="1:8" s="17" customFormat="1" ht="16.5" customHeight="1">
      <c r="A13" s="82" t="s">
        <v>185</v>
      </c>
      <c r="B13" s="46" t="s">
        <v>187</v>
      </c>
      <c r="C13" s="82"/>
      <c r="D13" s="83">
        <f>D14+D24+D31+D35</f>
        <v>4612654.54</v>
      </c>
      <c r="E13" s="83">
        <f>E14+E24+E31+E35</f>
        <v>4456963</v>
      </c>
      <c r="F13" s="83">
        <f>F14+F24+F31+F35</f>
        <v>4586935.88</v>
      </c>
      <c r="G13" s="15"/>
    </row>
    <row r="14" spans="1:8" s="17" customFormat="1" ht="31.5">
      <c r="A14" s="82" t="s">
        <v>186</v>
      </c>
      <c r="B14" s="46" t="s">
        <v>188</v>
      </c>
      <c r="C14" s="47"/>
      <c r="D14" s="48">
        <f>D15+D18+D20+D22</f>
        <v>4031238.23</v>
      </c>
      <c r="E14" s="48">
        <f t="shared" ref="E14:F14" si="0">E15+E17+E18+E20+E22</f>
        <v>3918440.5</v>
      </c>
      <c r="F14" s="48">
        <f t="shared" si="0"/>
        <v>4018413.38</v>
      </c>
    </row>
    <row r="15" spans="1:8" ht="31.5">
      <c r="A15" s="66" t="s">
        <v>77</v>
      </c>
      <c r="B15" s="209" t="s">
        <v>149</v>
      </c>
      <c r="C15" s="211">
        <v>100</v>
      </c>
      <c r="D15" s="216">
        <f>'Приложение 7'!G14</f>
        <v>646368</v>
      </c>
      <c r="E15" s="210">
        <f>SUM('Приложение 8'!G15:G16)</f>
        <v>646368</v>
      </c>
      <c r="F15" s="210">
        <f>'Приложение 8'!H15</f>
        <v>672207.15</v>
      </c>
    </row>
    <row r="16" spans="1:8" ht="63.75" customHeight="1">
      <c r="A16" s="84" t="s">
        <v>78</v>
      </c>
      <c r="B16" s="209"/>
      <c r="C16" s="211"/>
      <c r="D16" s="217"/>
      <c r="E16" s="210"/>
      <c r="F16" s="210"/>
      <c r="H16" s="15"/>
    </row>
    <row r="17" spans="1:8" s="65" customFormat="1" ht="48.75" hidden="1" customHeight="1">
      <c r="A17" s="96" t="s">
        <v>282</v>
      </c>
      <c r="B17" s="101" t="s">
        <v>149</v>
      </c>
      <c r="C17" s="102">
        <v>800</v>
      </c>
      <c r="D17" s="100"/>
      <c r="E17" s="100"/>
      <c r="F17" s="100"/>
      <c r="H17" s="15"/>
    </row>
    <row r="18" spans="1:8" ht="31.5">
      <c r="A18" s="66" t="s">
        <v>79</v>
      </c>
      <c r="B18" s="209" t="s">
        <v>150</v>
      </c>
      <c r="C18" s="211">
        <v>100</v>
      </c>
      <c r="D18" s="210">
        <f>SUM('Приложение 7'!G18)</f>
        <v>2890918.23</v>
      </c>
      <c r="E18" s="210">
        <f>SUM('Приложение 8'!G18:G19)</f>
        <v>2890918.23</v>
      </c>
      <c r="F18" s="210">
        <f>'Приложение 8'!H18:H19</f>
        <v>2890918.23</v>
      </c>
    </row>
    <row r="19" spans="1:8" ht="63.75" customHeight="1">
      <c r="A19" s="84" t="s">
        <v>78</v>
      </c>
      <c r="B19" s="209"/>
      <c r="C19" s="211"/>
      <c r="D19" s="210"/>
      <c r="E19" s="210"/>
      <c r="F19" s="210"/>
    </row>
    <row r="20" spans="1:8" ht="31.5">
      <c r="A20" s="66" t="s">
        <v>79</v>
      </c>
      <c r="B20" s="209" t="s">
        <v>150</v>
      </c>
      <c r="C20" s="211">
        <v>200</v>
      </c>
      <c r="D20" s="210">
        <f>SUM('Приложение 7'!G20)</f>
        <v>481852</v>
      </c>
      <c r="E20" s="210">
        <f>'Приложение 8'!G20:G21</f>
        <v>369054.27</v>
      </c>
      <c r="F20" s="210">
        <f>'Приложение 8'!H20:H21</f>
        <v>443188</v>
      </c>
    </row>
    <row r="21" spans="1:8" ht="37.5" customHeight="1">
      <c r="A21" s="84" t="s">
        <v>308</v>
      </c>
      <c r="B21" s="209"/>
      <c r="C21" s="211"/>
      <c r="D21" s="210"/>
      <c r="E21" s="210"/>
      <c r="F21" s="210"/>
      <c r="H21" s="15"/>
    </row>
    <row r="22" spans="1:8" ht="31.5">
      <c r="A22" s="66" t="s">
        <v>79</v>
      </c>
      <c r="B22" s="209" t="s">
        <v>150</v>
      </c>
      <c r="C22" s="211">
        <v>800</v>
      </c>
      <c r="D22" s="210">
        <f>SUM('Приложение 7'!G22:G23)</f>
        <v>12100</v>
      </c>
      <c r="E22" s="210">
        <f>SUM('Приложение 8'!G22:G23)</f>
        <v>12100</v>
      </c>
      <c r="F22" s="210">
        <f>SUM('Приложение 8'!H22:H23)</f>
        <v>12100</v>
      </c>
    </row>
    <row r="23" spans="1:8" ht="15.75">
      <c r="A23" s="84" t="s">
        <v>81</v>
      </c>
      <c r="B23" s="209"/>
      <c r="C23" s="211"/>
      <c r="D23" s="210"/>
      <c r="E23" s="210"/>
      <c r="F23" s="210"/>
      <c r="H23" s="15"/>
    </row>
    <row r="24" spans="1:8" s="17" customFormat="1" ht="31.5">
      <c r="A24" s="85" t="s">
        <v>184</v>
      </c>
      <c r="B24" s="46" t="s">
        <v>190</v>
      </c>
      <c r="C24" s="47"/>
      <c r="D24" s="86">
        <f>D25+D27+D29</f>
        <v>436522.5</v>
      </c>
      <c r="E24" s="86">
        <f t="shared" ref="E24" si="1">E25+E27+E29</f>
        <v>406522.5</v>
      </c>
      <c r="F24" s="48">
        <f>F25+F27+F29</f>
        <v>436522.5</v>
      </c>
    </row>
    <row r="25" spans="1:8" s="17" customFormat="1" ht="31.5">
      <c r="A25" s="66" t="s">
        <v>132</v>
      </c>
      <c r="B25" s="209" t="s">
        <v>156</v>
      </c>
      <c r="C25" s="211">
        <v>800</v>
      </c>
      <c r="D25" s="210">
        <f>SUM('Приложение 7'!G36)</f>
        <v>3522.5</v>
      </c>
      <c r="E25" s="210">
        <f>SUM('Приложение 8'!G30:G31)</f>
        <v>3522.5</v>
      </c>
      <c r="F25" s="210">
        <f>SUM('Приложение 8'!H30:H31)</f>
        <v>3522.5</v>
      </c>
    </row>
    <row r="26" spans="1:8" s="17" customFormat="1" ht="31.5">
      <c r="A26" s="84" t="s">
        <v>80</v>
      </c>
      <c r="B26" s="209"/>
      <c r="C26" s="211"/>
      <c r="D26" s="210"/>
      <c r="E26" s="210"/>
      <c r="F26" s="210"/>
    </row>
    <row r="27" spans="1:8" s="17" customFormat="1" ht="31.5">
      <c r="A27" s="66" t="s">
        <v>133</v>
      </c>
      <c r="B27" s="209" t="s">
        <v>157</v>
      </c>
      <c r="C27" s="211">
        <v>200</v>
      </c>
      <c r="D27" s="216">
        <f>SUM('Приложение 7'!G38)</f>
        <v>420000</v>
      </c>
      <c r="E27" s="210">
        <f>SUM('Приложение 8'!G32:G33)</f>
        <v>390000</v>
      </c>
      <c r="F27" s="210">
        <f>'Приложение 8'!H32</f>
        <v>420000</v>
      </c>
    </row>
    <row r="28" spans="1:8" s="17" customFormat="1" ht="31.5">
      <c r="A28" s="84" t="s">
        <v>309</v>
      </c>
      <c r="B28" s="209"/>
      <c r="C28" s="211"/>
      <c r="D28" s="217"/>
      <c r="E28" s="210"/>
      <c r="F28" s="210"/>
    </row>
    <row r="29" spans="1:8" s="17" customFormat="1" ht="31.5">
      <c r="A29" s="66" t="s">
        <v>141</v>
      </c>
      <c r="B29" s="212" t="s">
        <v>158</v>
      </c>
      <c r="C29" s="214">
        <v>200</v>
      </c>
      <c r="D29" s="216">
        <f>SUM('Приложение 7'!G40)</f>
        <v>13000</v>
      </c>
      <c r="E29" s="216">
        <f>SUM('Приложение 8'!G34:G35)</f>
        <v>13000</v>
      </c>
      <c r="F29" s="216">
        <f>'Приложение 8'!H34</f>
        <v>13000</v>
      </c>
    </row>
    <row r="30" spans="1:8" s="17" customFormat="1" ht="31.5">
      <c r="A30" s="84" t="s">
        <v>309</v>
      </c>
      <c r="B30" s="213"/>
      <c r="C30" s="215"/>
      <c r="D30" s="217"/>
      <c r="E30" s="217"/>
      <c r="F30" s="217"/>
    </row>
    <row r="31" spans="1:8" s="17" customFormat="1" ht="47.25">
      <c r="A31" s="87" t="s">
        <v>183</v>
      </c>
      <c r="B31" s="46" t="s">
        <v>189</v>
      </c>
      <c r="C31" s="47"/>
      <c r="D31" s="86">
        <f>D32</f>
        <v>12893.81</v>
      </c>
      <c r="E31" s="48">
        <f>SUM(E32)</f>
        <v>0</v>
      </c>
      <c r="F31" s="48">
        <f>SUM(F32)</f>
        <v>0</v>
      </c>
    </row>
    <row r="32" spans="1:8" ht="64.5" customHeight="1">
      <c r="A32" s="115" t="s">
        <v>134</v>
      </c>
      <c r="B32" s="212" t="s">
        <v>155</v>
      </c>
      <c r="C32" s="214">
        <v>500</v>
      </c>
      <c r="D32" s="216">
        <f>'Приложение 7'!G28</f>
        <v>12893.81</v>
      </c>
      <c r="E32" s="227">
        <f>'Приложение 8'!G25</f>
        <v>0</v>
      </c>
      <c r="F32" s="216">
        <f>SUM('Приложение 8'!H25:H26)</f>
        <v>0</v>
      </c>
    </row>
    <row r="33" spans="1:7" ht="0.75" hidden="1" customHeight="1">
      <c r="A33" s="88"/>
      <c r="B33" s="225"/>
      <c r="C33" s="226"/>
      <c r="D33" s="218"/>
      <c r="E33" s="228"/>
      <c r="F33" s="218"/>
    </row>
    <row r="34" spans="1:7" s="65" customFormat="1" ht="21" customHeight="1">
      <c r="A34" s="84" t="s">
        <v>135</v>
      </c>
      <c r="B34" s="213"/>
      <c r="C34" s="215"/>
      <c r="D34" s="217"/>
      <c r="E34" s="229"/>
      <c r="F34" s="217"/>
    </row>
    <row r="35" spans="1:7" ht="47.25">
      <c r="A35" s="82" t="s">
        <v>198</v>
      </c>
      <c r="B35" s="89" t="s">
        <v>199</v>
      </c>
      <c r="C35" s="90"/>
      <c r="D35" s="91">
        <f>D36</f>
        <v>132000</v>
      </c>
      <c r="E35" s="91">
        <f t="shared" ref="E35:F35" si="2">SUM(E36)</f>
        <v>132000</v>
      </c>
      <c r="F35" s="91">
        <f t="shared" si="2"/>
        <v>132000</v>
      </c>
    </row>
    <row r="36" spans="1:7" ht="31.5">
      <c r="A36" s="66" t="s">
        <v>90</v>
      </c>
      <c r="B36" s="209" t="s">
        <v>159</v>
      </c>
      <c r="C36" s="211">
        <v>300</v>
      </c>
      <c r="D36" s="210">
        <f>SUM('Приложение 7'!G78:G79)</f>
        <v>132000</v>
      </c>
      <c r="E36" s="210">
        <f>SUM('Приложение 8'!G63:G64)</f>
        <v>132000</v>
      </c>
      <c r="F36" s="210">
        <f>'Приложение 8'!H63</f>
        <v>132000</v>
      </c>
    </row>
    <row r="37" spans="1:7" ht="16.5" customHeight="1">
      <c r="A37" s="84" t="s">
        <v>91</v>
      </c>
      <c r="B37" s="209"/>
      <c r="C37" s="211"/>
      <c r="D37" s="210"/>
      <c r="E37" s="210"/>
      <c r="F37" s="210"/>
    </row>
    <row r="38" spans="1:7" s="16" customFormat="1" ht="18" customHeight="1">
      <c r="A38" s="82" t="s">
        <v>147</v>
      </c>
      <c r="B38" s="46" t="s">
        <v>201</v>
      </c>
      <c r="C38" s="82"/>
      <c r="D38" s="83">
        <f t="shared" ref="D38:F39" si="3">SUM(D39)</f>
        <v>140000</v>
      </c>
      <c r="E38" s="83">
        <f t="shared" si="3"/>
        <v>75000</v>
      </c>
      <c r="F38" s="83">
        <f t="shared" si="3"/>
        <v>75000</v>
      </c>
      <c r="G38" s="78"/>
    </row>
    <row r="39" spans="1:7" s="16" customFormat="1" ht="31.5">
      <c r="A39" s="82" t="s">
        <v>200</v>
      </c>
      <c r="B39" s="46" t="s">
        <v>202</v>
      </c>
      <c r="C39" s="82"/>
      <c r="D39" s="83">
        <f>D40</f>
        <v>140000</v>
      </c>
      <c r="E39" s="83">
        <f t="shared" si="3"/>
        <v>75000</v>
      </c>
      <c r="F39" s="83">
        <f t="shared" si="3"/>
        <v>75000</v>
      </c>
    </row>
    <row r="40" spans="1:7" ht="31.5" customHeight="1">
      <c r="A40" s="66" t="s">
        <v>86</v>
      </c>
      <c r="B40" s="209" t="s">
        <v>151</v>
      </c>
      <c r="C40" s="211">
        <v>200</v>
      </c>
      <c r="D40" s="210">
        <f>'Приложение 7'!G49</f>
        <v>140000</v>
      </c>
      <c r="E40" s="210">
        <f>SUM('Приложение 8'!G42:G43)</f>
        <v>75000</v>
      </c>
      <c r="F40" s="210">
        <f>'Приложение 8'!H42</f>
        <v>75000</v>
      </c>
    </row>
    <row r="41" spans="1:7" ht="39.75" customHeight="1">
      <c r="A41" s="84" t="s">
        <v>309</v>
      </c>
      <c r="B41" s="209"/>
      <c r="C41" s="211"/>
      <c r="D41" s="210"/>
      <c r="E41" s="210"/>
      <c r="F41" s="210"/>
    </row>
    <row r="42" spans="1:7" s="65" customFormat="1" ht="66" hidden="1" customHeight="1">
      <c r="A42" s="84" t="s">
        <v>356</v>
      </c>
      <c r="B42" s="167" t="s">
        <v>151</v>
      </c>
      <c r="C42" s="169">
        <v>400</v>
      </c>
      <c r="D42" s="168">
        <f>'Приложение 7'!G51</f>
        <v>0</v>
      </c>
      <c r="E42" s="168"/>
      <c r="F42" s="168"/>
    </row>
    <row r="43" spans="1:7" s="20" customFormat="1" ht="15.75">
      <c r="A43" s="82" t="s">
        <v>203</v>
      </c>
      <c r="B43" s="46" t="s">
        <v>204</v>
      </c>
      <c r="C43" s="47"/>
      <c r="D43" s="92">
        <f>D44+D47</f>
        <v>542341</v>
      </c>
      <c r="E43" s="92">
        <f t="shared" ref="E43:F43" si="4">E44+E47</f>
        <v>499828</v>
      </c>
      <c r="F43" s="92">
        <f t="shared" si="4"/>
        <v>499828</v>
      </c>
      <c r="G43" s="99"/>
    </row>
    <row r="44" spans="1:7" s="19" customFormat="1" ht="31.5">
      <c r="A44" s="82" t="s">
        <v>205</v>
      </c>
      <c r="B44" s="46" t="s">
        <v>206</v>
      </c>
      <c r="C44" s="47"/>
      <c r="D44" s="92">
        <f>D45</f>
        <v>372341</v>
      </c>
      <c r="E44" s="92">
        <f t="shared" ref="E44:F44" si="5">E45</f>
        <v>394828</v>
      </c>
      <c r="F44" s="92">
        <f t="shared" si="5"/>
        <v>394828</v>
      </c>
    </row>
    <row r="45" spans="1:7" ht="33" customHeight="1">
      <c r="A45" s="66" t="s">
        <v>88</v>
      </c>
      <c r="B45" s="209" t="s">
        <v>152</v>
      </c>
      <c r="C45" s="211">
        <v>200</v>
      </c>
      <c r="D45" s="210">
        <f>'Приложение 7'!G69</f>
        <v>372341</v>
      </c>
      <c r="E45" s="210">
        <f>SUM('Приложение 8'!G55:G56)</f>
        <v>394828</v>
      </c>
      <c r="F45" s="210">
        <f>'Приложение 8'!H55</f>
        <v>394828</v>
      </c>
    </row>
    <row r="46" spans="1:7" ht="31.5">
      <c r="A46" s="84" t="s">
        <v>309</v>
      </c>
      <c r="B46" s="209"/>
      <c r="C46" s="211"/>
      <c r="D46" s="210"/>
      <c r="E46" s="210"/>
      <c r="F46" s="210"/>
    </row>
    <row r="47" spans="1:7" s="19" customFormat="1" ht="32.25" customHeight="1">
      <c r="A47" s="82" t="s">
        <v>207</v>
      </c>
      <c r="B47" s="46" t="s">
        <v>208</v>
      </c>
      <c r="C47" s="47"/>
      <c r="D47" s="92">
        <f>SUM(D48+D50)</f>
        <v>170000</v>
      </c>
      <c r="E47" s="92">
        <f t="shared" ref="E47:F47" si="6">SUM(E48)</f>
        <v>105000</v>
      </c>
      <c r="F47" s="92">
        <f t="shared" si="6"/>
        <v>105000</v>
      </c>
    </row>
    <row r="48" spans="1:7" ht="31.5">
      <c r="A48" s="66" t="s">
        <v>138</v>
      </c>
      <c r="B48" s="209" t="s">
        <v>153</v>
      </c>
      <c r="C48" s="211">
        <v>200</v>
      </c>
      <c r="D48" s="210">
        <f>'Приложение 7'!G71</f>
        <v>170000</v>
      </c>
      <c r="E48" s="210">
        <f>SUM('Приложение 8'!G57:G58)</f>
        <v>105000</v>
      </c>
      <c r="F48" s="210">
        <f>'Приложение 8'!H57</f>
        <v>105000</v>
      </c>
    </row>
    <row r="49" spans="1:6" ht="31.5">
      <c r="A49" s="84" t="s">
        <v>309</v>
      </c>
      <c r="B49" s="209"/>
      <c r="C49" s="211"/>
      <c r="D49" s="210"/>
      <c r="E49" s="210"/>
      <c r="F49" s="210"/>
    </row>
    <row r="50" spans="1:6" s="65" customFormat="1" ht="66.75" hidden="1" customHeight="1">
      <c r="A50" s="84" t="s">
        <v>346</v>
      </c>
      <c r="B50" s="161" t="s">
        <v>347</v>
      </c>
      <c r="C50" s="165">
        <v>200</v>
      </c>
      <c r="D50" s="160"/>
      <c r="E50" s="160"/>
      <c r="F50" s="160"/>
    </row>
    <row r="51" spans="1:6" s="18" customFormat="1" ht="31.5">
      <c r="A51" s="93" t="s">
        <v>148</v>
      </c>
      <c r="B51" s="94" t="s">
        <v>209</v>
      </c>
      <c r="C51" s="93"/>
      <c r="D51" s="95">
        <f>D52+D55++D66+D69</f>
        <v>3446346.1300000004</v>
      </c>
      <c r="E51" s="95">
        <f t="shared" ref="E51:F51" si="7">E52+E55++E66+E69</f>
        <v>3289918.1900000004</v>
      </c>
      <c r="F51" s="95">
        <f t="shared" si="7"/>
        <v>3389981.31</v>
      </c>
    </row>
    <row r="52" spans="1:6" s="17" customFormat="1" ht="31.5">
      <c r="A52" s="82" t="s">
        <v>210</v>
      </c>
      <c r="B52" s="46" t="s">
        <v>211</v>
      </c>
      <c r="C52" s="47"/>
      <c r="D52" s="48">
        <f>SUM(D53)</f>
        <v>3000</v>
      </c>
      <c r="E52" s="48">
        <f>SUM(E53)</f>
        <v>3000</v>
      </c>
      <c r="F52" s="48">
        <f>SUM(F53)</f>
        <v>3000</v>
      </c>
    </row>
    <row r="53" spans="1:6" ht="38.25" customHeight="1">
      <c r="A53" s="66" t="s">
        <v>139</v>
      </c>
      <c r="B53" s="209" t="s">
        <v>154</v>
      </c>
      <c r="C53" s="211">
        <v>200</v>
      </c>
      <c r="D53" s="210">
        <f>SUM('Приложение 7'!G83:G84)</f>
        <v>3000</v>
      </c>
      <c r="E53" s="210">
        <f>SUM('Приложение 8'!G68:G69)</f>
        <v>3000</v>
      </c>
      <c r="F53" s="210">
        <f>'Приложение 8'!H68</f>
        <v>3000</v>
      </c>
    </row>
    <row r="54" spans="1:6" ht="31.5">
      <c r="A54" s="84" t="s">
        <v>309</v>
      </c>
      <c r="B54" s="209"/>
      <c r="C54" s="211"/>
      <c r="D54" s="210"/>
      <c r="E54" s="210"/>
      <c r="F54" s="210"/>
    </row>
    <row r="55" spans="1:6" s="17" customFormat="1" ht="32.25" customHeight="1">
      <c r="A55" s="82" t="s">
        <v>212</v>
      </c>
      <c r="B55" s="46" t="s">
        <v>213</v>
      </c>
      <c r="C55" s="47"/>
      <c r="D55" s="48">
        <f>D56+D58+D60+D62+D64</f>
        <v>2640027.2600000002</v>
      </c>
      <c r="E55" s="48">
        <f>E56+E58+E60</f>
        <v>2483599.3200000003</v>
      </c>
      <c r="F55" s="48">
        <f>F56+F58+F60</f>
        <v>2583662.44</v>
      </c>
    </row>
    <row r="56" spans="1:6" ht="31.5">
      <c r="A56" s="66" t="s">
        <v>95</v>
      </c>
      <c r="B56" s="209" t="s">
        <v>160</v>
      </c>
      <c r="C56" s="211">
        <v>100</v>
      </c>
      <c r="D56" s="210">
        <f>SUM('Приложение 7'!G88:G89)</f>
        <v>1610440.85</v>
      </c>
      <c r="E56" s="210">
        <f>SUM('Приложение 8'!G73:G74)</f>
        <v>1634099.32</v>
      </c>
      <c r="F56" s="216">
        <f>'Приложение 8'!H73</f>
        <v>1634099.32</v>
      </c>
    </row>
    <row r="57" spans="1:6" ht="62.25" customHeight="1">
      <c r="A57" s="84" t="s">
        <v>78</v>
      </c>
      <c r="B57" s="209"/>
      <c r="C57" s="211"/>
      <c r="D57" s="210"/>
      <c r="E57" s="210"/>
      <c r="F57" s="217"/>
    </row>
    <row r="58" spans="1:6" ht="31.5">
      <c r="A58" s="66" t="s">
        <v>95</v>
      </c>
      <c r="B58" s="209" t="s">
        <v>160</v>
      </c>
      <c r="C58" s="211">
        <v>200</v>
      </c>
      <c r="D58" s="210">
        <f>SUM('Приложение 7'!G90:G91)</f>
        <v>800000</v>
      </c>
      <c r="E58" s="210">
        <f>SUM('Приложение 8'!G75:G76)</f>
        <v>800000</v>
      </c>
      <c r="F58" s="210">
        <f>'Приложение 8'!H75</f>
        <v>900063.12</v>
      </c>
    </row>
    <row r="59" spans="1:6" ht="31.5">
      <c r="A59" s="84" t="s">
        <v>309</v>
      </c>
      <c r="B59" s="209"/>
      <c r="C59" s="211"/>
      <c r="D59" s="210"/>
      <c r="E59" s="210"/>
      <c r="F59" s="210"/>
    </row>
    <row r="60" spans="1:6" ht="31.5">
      <c r="A60" s="66" t="s">
        <v>95</v>
      </c>
      <c r="B60" s="209" t="s">
        <v>160</v>
      </c>
      <c r="C60" s="211">
        <v>800</v>
      </c>
      <c r="D60" s="210">
        <f>SUM('Приложение 7'!G92:G93)</f>
        <v>65824</v>
      </c>
      <c r="E60" s="210">
        <f>SUM('Приложение 8'!G77:G78)</f>
        <v>49500</v>
      </c>
      <c r="F60" s="210">
        <f>'Приложение 8'!H77</f>
        <v>49500</v>
      </c>
    </row>
    <row r="61" spans="1:6" ht="15.75">
      <c r="A61" s="84" t="s">
        <v>81</v>
      </c>
      <c r="B61" s="209"/>
      <c r="C61" s="211"/>
      <c r="D61" s="210"/>
      <c r="E61" s="210"/>
      <c r="F61" s="210"/>
    </row>
    <row r="62" spans="1:6" ht="78.75">
      <c r="A62" s="66" t="s">
        <v>145</v>
      </c>
      <c r="B62" s="212" t="s">
        <v>161</v>
      </c>
      <c r="C62" s="214">
        <v>100</v>
      </c>
      <c r="D62" s="216">
        <f>SUM('Приложение 7'!G94:G95)</f>
        <v>162141</v>
      </c>
      <c r="E62" s="216"/>
      <c r="F62" s="216" t="s">
        <v>142</v>
      </c>
    </row>
    <row r="63" spans="1:6" ht="62.25" customHeight="1">
      <c r="A63" s="84" t="s">
        <v>78</v>
      </c>
      <c r="B63" s="213"/>
      <c r="C63" s="215"/>
      <c r="D63" s="217"/>
      <c r="E63" s="217"/>
      <c r="F63" s="217"/>
    </row>
    <row r="64" spans="1:6" ht="65.25" customHeight="1">
      <c r="A64" s="66" t="s">
        <v>146</v>
      </c>
      <c r="B64" s="212" t="s">
        <v>162</v>
      </c>
      <c r="C64" s="214">
        <v>100</v>
      </c>
      <c r="D64" s="216">
        <f>SUM('Приложение 7'!G96:G97)</f>
        <v>1621.41</v>
      </c>
      <c r="E64" s="216" t="s">
        <v>142</v>
      </c>
      <c r="F64" s="216" t="s">
        <v>142</v>
      </c>
    </row>
    <row r="65" spans="1:8" ht="62.25" customHeight="1">
      <c r="A65" s="84" t="s">
        <v>78</v>
      </c>
      <c r="B65" s="213"/>
      <c r="C65" s="215"/>
      <c r="D65" s="217"/>
      <c r="E65" s="217"/>
      <c r="F65" s="217"/>
    </row>
    <row r="66" spans="1:8" s="17" customFormat="1" ht="30" customHeight="1">
      <c r="A66" s="82" t="s">
        <v>214</v>
      </c>
      <c r="B66" s="46" t="s">
        <v>215</v>
      </c>
      <c r="C66" s="47"/>
      <c r="D66" s="48">
        <f>SUM(D67)</f>
        <v>3000</v>
      </c>
      <c r="E66" s="48">
        <f>SUM(E67)</f>
        <v>3000</v>
      </c>
      <c r="F66" s="48">
        <f>SUM(F67)</f>
        <v>3000</v>
      </c>
    </row>
    <row r="67" spans="1:8" ht="32.25" customHeight="1">
      <c r="A67" s="66" t="s">
        <v>140</v>
      </c>
      <c r="B67" s="209" t="s">
        <v>163</v>
      </c>
      <c r="C67" s="211">
        <v>200</v>
      </c>
      <c r="D67" s="210">
        <f>SUM('Приложение 7'!G109:G110)</f>
        <v>3000</v>
      </c>
      <c r="E67" s="210">
        <f>SUM('Приложение 8'!G86:G87)</f>
        <v>3000</v>
      </c>
      <c r="F67" s="210">
        <f>'Приложение 8'!H86</f>
        <v>3000</v>
      </c>
    </row>
    <row r="68" spans="1:8" ht="31.5">
      <c r="A68" s="84" t="s">
        <v>309</v>
      </c>
      <c r="B68" s="209"/>
      <c r="C68" s="211"/>
      <c r="D68" s="210"/>
      <c r="E68" s="210"/>
      <c r="F68" s="210"/>
    </row>
    <row r="69" spans="1:8" s="17" customFormat="1" ht="31.5" customHeight="1">
      <c r="A69" s="82" t="s">
        <v>216</v>
      </c>
      <c r="B69" s="46" t="s">
        <v>217</v>
      </c>
      <c r="C69" s="47"/>
      <c r="D69" s="48">
        <f>D70+D72+D74+D76</f>
        <v>800318.87</v>
      </c>
      <c r="E69" s="48">
        <f t="shared" ref="E69:F69" si="8">E70+E72+E74+E76</f>
        <v>800318.87</v>
      </c>
      <c r="F69" s="48">
        <f t="shared" si="8"/>
        <v>800318.87</v>
      </c>
      <c r="G69" s="15"/>
    </row>
    <row r="70" spans="1:8" s="67" customFormat="1" ht="32.25" customHeight="1">
      <c r="A70" s="66" t="s">
        <v>238</v>
      </c>
      <c r="B70" s="212" t="s">
        <v>239</v>
      </c>
      <c r="C70" s="214">
        <v>100</v>
      </c>
      <c r="D70" s="216">
        <f>SUM('Приложение 7'!G99:G100)</f>
        <v>0</v>
      </c>
      <c r="E70" s="230">
        <v>0</v>
      </c>
      <c r="F70" s="230">
        <v>0</v>
      </c>
    </row>
    <row r="71" spans="1:8" s="67" customFormat="1" ht="32.25" customHeight="1">
      <c r="A71" s="84" t="s">
        <v>78</v>
      </c>
      <c r="B71" s="213"/>
      <c r="C71" s="215"/>
      <c r="D71" s="217"/>
      <c r="E71" s="231"/>
      <c r="F71" s="231"/>
    </row>
    <row r="72" spans="1:8" s="67" customFormat="1" ht="32.25" customHeight="1">
      <c r="A72" s="66" t="s">
        <v>240</v>
      </c>
      <c r="B72" s="212" t="s">
        <v>241</v>
      </c>
      <c r="C72" s="214">
        <v>100</v>
      </c>
      <c r="D72" s="216">
        <f>SUM('Приложение 7'!G101:G102)</f>
        <v>0</v>
      </c>
      <c r="E72" s="230">
        <v>0</v>
      </c>
      <c r="F72" s="230">
        <v>0</v>
      </c>
    </row>
    <row r="73" spans="1:8" s="67" customFormat="1" ht="32.25" customHeight="1">
      <c r="A73" s="84" t="s">
        <v>78</v>
      </c>
      <c r="B73" s="213"/>
      <c r="C73" s="215"/>
      <c r="D73" s="217"/>
      <c r="E73" s="231"/>
      <c r="F73" s="231"/>
    </row>
    <row r="74" spans="1:8" s="21" customFormat="1" ht="33" customHeight="1">
      <c r="A74" s="66" t="s">
        <v>218</v>
      </c>
      <c r="B74" s="209" t="s">
        <v>219</v>
      </c>
      <c r="C74" s="214">
        <v>100</v>
      </c>
      <c r="D74" s="216">
        <f>SUM('Приложение 7'!G103:G104)</f>
        <v>477023.4</v>
      </c>
      <c r="E74" s="216">
        <f>SUM('Приложение 8'!G80:G81)</f>
        <v>477023.4</v>
      </c>
      <c r="F74" s="216">
        <f>'Приложение 8'!H80</f>
        <v>477023.4</v>
      </c>
      <c r="H74" s="112"/>
    </row>
    <row r="75" spans="1:8" s="21" customFormat="1" ht="63.75" customHeight="1">
      <c r="A75" s="84" t="s">
        <v>78</v>
      </c>
      <c r="B75" s="209"/>
      <c r="C75" s="215"/>
      <c r="D75" s="217"/>
      <c r="E75" s="217"/>
      <c r="F75" s="217"/>
    </row>
    <row r="76" spans="1:8" s="17" customFormat="1" ht="33" customHeight="1">
      <c r="A76" s="66" t="s">
        <v>218</v>
      </c>
      <c r="B76" s="209" t="s">
        <v>219</v>
      </c>
      <c r="C76" s="211">
        <v>200</v>
      </c>
      <c r="D76" s="210">
        <f>SUM('Приложение 7'!G105:G106)</f>
        <v>323295.46999999997</v>
      </c>
      <c r="E76" s="210">
        <f>SUM('Приложение 8'!G82:G83)</f>
        <v>323295.46999999997</v>
      </c>
      <c r="F76" s="210">
        <f>'Приложение 8'!H82</f>
        <v>323295.46999999997</v>
      </c>
    </row>
    <row r="77" spans="1:8" s="17" customFormat="1" ht="31.5">
      <c r="A77" s="84" t="s">
        <v>309</v>
      </c>
      <c r="B77" s="209"/>
      <c r="C77" s="211"/>
      <c r="D77" s="210"/>
      <c r="E77" s="210"/>
      <c r="F77" s="210"/>
    </row>
    <row r="78" spans="1:8" s="65" customFormat="1" ht="31.5" hidden="1">
      <c r="A78" s="159" t="s">
        <v>340</v>
      </c>
      <c r="B78" s="46" t="s">
        <v>339</v>
      </c>
      <c r="C78" s="158"/>
      <c r="D78" s="48">
        <f>D79</f>
        <v>0</v>
      </c>
      <c r="E78" s="157"/>
      <c r="F78" s="157"/>
    </row>
    <row r="79" spans="1:8" s="65" customFormat="1" ht="47.25" hidden="1">
      <c r="A79" s="84" t="s">
        <v>341</v>
      </c>
      <c r="B79" s="156" t="s">
        <v>339</v>
      </c>
      <c r="C79" s="158"/>
      <c r="D79" s="157">
        <f>D80</f>
        <v>0</v>
      </c>
      <c r="E79" s="157"/>
      <c r="F79" s="157"/>
    </row>
    <row r="80" spans="1:8" s="65" customFormat="1" ht="94.5" hidden="1">
      <c r="A80" s="84" t="s">
        <v>342</v>
      </c>
      <c r="B80" s="156" t="s">
        <v>339</v>
      </c>
      <c r="C80" s="158">
        <v>200</v>
      </c>
      <c r="D80" s="157">
        <f>'Приложение 7'!G59</f>
        <v>0</v>
      </c>
      <c r="E80" s="157"/>
      <c r="F80" s="157"/>
    </row>
    <row r="81" spans="1:10" s="17" customFormat="1" ht="35.25" customHeight="1">
      <c r="A81" s="85" t="s">
        <v>191</v>
      </c>
      <c r="B81" s="46" t="s">
        <v>192</v>
      </c>
      <c r="C81" s="47"/>
      <c r="D81" s="48">
        <f>SUM(D82)</f>
        <v>1223661</v>
      </c>
      <c r="E81" s="48">
        <f t="shared" ref="E81:F81" si="9">SUM(E82)</f>
        <v>1207261</v>
      </c>
      <c r="F81" s="48">
        <f t="shared" si="9"/>
        <v>1207261</v>
      </c>
      <c r="G81" s="15"/>
    </row>
    <row r="82" spans="1:10" s="17" customFormat="1" ht="29.25" customHeight="1">
      <c r="A82" s="82" t="s">
        <v>193</v>
      </c>
      <c r="B82" s="46" t="s">
        <v>194</v>
      </c>
      <c r="C82" s="47"/>
      <c r="D82" s="48">
        <f>D83+D85+D88+D90+D92+D94+D97+D100</f>
        <v>1223661</v>
      </c>
      <c r="E82" s="48">
        <f>E83+E85+E86+E88+E90+E92+E94+E95+E97+E99+E100</f>
        <v>1207261</v>
      </c>
      <c r="F82" s="48">
        <f>F83+F85+F86+F88+F90+F92+F94+F95+F97+F99+F100</f>
        <v>1207261</v>
      </c>
      <c r="H82" s="15"/>
    </row>
    <row r="83" spans="1:10" s="17" customFormat="1" ht="30" customHeight="1">
      <c r="A83" s="66" t="s">
        <v>84</v>
      </c>
      <c r="B83" s="209" t="s">
        <v>195</v>
      </c>
      <c r="C83" s="211">
        <v>100</v>
      </c>
      <c r="D83" s="210">
        <f>'Приложение 7'!G44</f>
        <v>91900</v>
      </c>
      <c r="E83" s="210">
        <f>SUM('Приложение 8'!G38:G39)</f>
        <v>97500</v>
      </c>
      <c r="F83" s="210">
        <f>'Приложение 8'!H38</f>
        <v>97500</v>
      </c>
      <c r="G83" s="15"/>
    </row>
    <row r="84" spans="1:10" s="17" customFormat="1" ht="77.25" customHeight="1">
      <c r="A84" s="84" t="s">
        <v>78</v>
      </c>
      <c r="B84" s="209"/>
      <c r="C84" s="211"/>
      <c r="D84" s="210"/>
      <c r="E84" s="210"/>
      <c r="F84" s="210"/>
      <c r="J84" s="15"/>
    </row>
    <row r="85" spans="1:10" s="65" customFormat="1" ht="34.5" customHeight="1">
      <c r="A85" s="96" t="s">
        <v>309</v>
      </c>
      <c r="B85" s="101" t="s">
        <v>195</v>
      </c>
      <c r="C85" s="102">
        <v>200</v>
      </c>
      <c r="D85" s="100">
        <f>'Приложение 7'!G46</f>
        <v>2000</v>
      </c>
      <c r="E85" s="100"/>
      <c r="F85" s="100"/>
    </row>
    <row r="86" spans="1:10" ht="47.25" hidden="1">
      <c r="A86" s="66" t="s">
        <v>196</v>
      </c>
      <c r="B86" s="209" t="s">
        <v>197</v>
      </c>
      <c r="C86" s="211">
        <v>200</v>
      </c>
      <c r="D86" s="210">
        <f>SUM('Приложение 7'!G25:G26)</f>
        <v>0</v>
      </c>
      <c r="E86" s="210">
        <v>0</v>
      </c>
      <c r="F86" s="210">
        <v>0</v>
      </c>
    </row>
    <row r="87" spans="1:10" ht="31.5" hidden="1" customHeight="1">
      <c r="A87" s="84" t="s">
        <v>309</v>
      </c>
      <c r="B87" s="209"/>
      <c r="C87" s="211"/>
      <c r="D87" s="210"/>
      <c r="E87" s="210"/>
      <c r="F87" s="210"/>
    </row>
    <row r="88" spans="1:10" s="65" customFormat="1" ht="31.5">
      <c r="A88" s="66" t="s">
        <v>243</v>
      </c>
      <c r="B88" s="212" t="s">
        <v>242</v>
      </c>
      <c r="C88" s="214">
        <v>200</v>
      </c>
      <c r="D88" s="216">
        <f>'Приложение 7'!G65</f>
        <v>180000</v>
      </c>
      <c r="E88" s="216">
        <f>'Приложение 8'!G52</f>
        <v>180000</v>
      </c>
      <c r="F88" s="216">
        <f>'Приложение 8'!H52</f>
        <v>180000</v>
      </c>
      <c r="H88" s="15"/>
    </row>
    <row r="89" spans="1:10" s="65" customFormat="1" ht="31.5">
      <c r="A89" s="84" t="s">
        <v>309</v>
      </c>
      <c r="B89" s="213"/>
      <c r="C89" s="215"/>
      <c r="D89" s="217"/>
      <c r="E89" s="217"/>
      <c r="F89" s="217"/>
    </row>
    <row r="90" spans="1:10" s="65" customFormat="1" ht="48.75" customHeight="1">
      <c r="A90" s="96" t="s">
        <v>251</v>
      </c>
      <c r="B90" s="212" t="s">
        <v>248</v>
      </c>
      <c r="C90" s="214">
        <v>200</v>
      </c>
      <c r="D90" s="216">
        <f>SUM('Приложение 7'!G54:G55)</f>
        <v>244323</v>
      </c>
      <c r="E90" s="216">
        <f>'Приложение 8'!G45</f>
        <v>244323</v>
      </c>
      <c r="F90" s="216">
        <f>'Приложение 8'!H45</f>
        <v>244323</v>
      </c>
    </row>
    <row r="91" spans="1:10" s="65" customFormat="1" ht="31.5">
      <c r="A91" s="96" t="s">
        <v>309</v>
      </c>
      <c r="B91" s="213"/>
      <c r="C91" s="215"/>
      <c r="D91" s="217"/>
      <c r="E91" s="217"/>
      <c r="F91" s="217"/>
    </row>
    <row r="92" spans="1:10" s="65" customFormat="1" ht="63">
      <c r="A92" s="66" t="s">
        <v>250</v>
      </c>
      <c r="B92" s="212" t="s">
        <v>249</v>
      </c>
      <c r="C92" s="214">
        <v>200</v>
      </c>
      <c r="D92" s="216">
        <f>SUM('Приложение 7'!G56:G56)</f>
        <v>320647</v>
      </c>
      <c r="E92" s="216">
        <f>'Приложение 8'!G47</f>
        <v>320647</v>
      </c>
      <c r="F92" s="216">
        <f>'Приложение 8'!H47</f>
        <v>320647</v>
      </c>
      <c r="H92" s="15"/>
    </row>
    <row r="93" spans="1:10" s="65" customFormat="1" ht="31.5">
      <c r="A93" s="96" t="s">
        <v>309</v>
      </c>
      <c r="B93" s="213"/>
      <c r="C93" s="215"/>
      <c r="D93" s="217"/>
      <c r="E93" s="217"/>
      <c r="F93" s="217"/>
    </row>
    <row r="94" spans="1:10" s="65" customFormat="1" ht="78.75" customHeight="1">
      <c r="A94" s="66" t="s">
        <v>331</v>
      </c>
      <c r="B94" s="130" t="s">
        <v>329</v>
      </c>
      <c r="C94" s="131">
        <v>200</v>
      </c>
      <c r="D94" s="132">
        <f>'Приложение 7'!G58</f>
        <v>304791</v>
      </c>
      <c r="E94" s="132">
        <f>'Приложение 8'!G49</f>
        <v>304791</v>
      </c>
      <c r="F94" s="132">
        <f>'Приложение 8'!H49</f>
        <v>304791</v>
      </c>
    </row>
    <row r="95" spans="1:10" s="65" customFormat="1" ht="31.5" hidden="1">
      <c r="A95" s="97" t="s">
        <v>277</v>
      </c>
      <c r="B95" s="212" t="s">
        <v>279</v>
      </c>
      <c r="C95" s="214">
        <v>800</v>
      </c>
      <c r="D95" s="216">
        <f>'Приложение 7'!G61</f>
        <v>0</v>
      </c>
      <c r="E95" s="216"/>
      <c r="F95" s="216"/>
    </row>
    <row r="96" spans="1:10" s="65" customFormat="1" ht="31.5" hidden="1">
      <c r="A96" s="98" t="s">
        <v>309</v>
      </c>
      <c r="B96" s="213"/>
      <c r="C96" s="215"/>
      <c r="D96" s="217"/>
      <c r="E96" s="217"/>
      <c r="F96" s="217"/>
    </row>
    <row r="97" spans="1:8" s="65" customFormat="1" ht="15.75">
      <c r="A97" s="66" t="s">
        <v>278</v>
      </c>
      <c r="B97" s="212" t="s">
        <v>280</v>
      </c>
      <c r="C97" s="214">
        <v>200</v>
      </c>
      <c r="D97" s="216">
        <f>'Приложение 7'!G73</f>
        <v>60000</v>
      </c>
      <c r="E97" s="216">
        <f>'Приложение 8'!G59</f>
        <v>60000</v>
      </c>
      <c r="F97" s="216">
        <f>'Приложение 8'!H59</f>
        <v>60000</v>
      </c>
    </row>
    <row r="98" spans="1:8" s="65" customFormat="1" ht="31.5">
      <c r="A98" s="84" t="s">
        <v>309</v>
      </c>
      <c r="B98" s="213"/>
      <c r="C98" s="215"/>
      <c r="D98" s="217"/>
      <c r="E98" s="217"/>
      <c r="F98" s="217"/>
    </row>
    <row r="99" spans="1:8" s="65" customFormat="1" ht="62.25" hidden="1" customHeight="1">
      <c r="A99" s="84" t="s">
        <v>344</v>
      </c>
      <c r="B99" s="164" t="s">
        <v>345</v>
      </c>
      <c r="C99" s="163">
        <v>200</v>
      </c>
      <c r="D99" s="162"/>
      <c r="E99" s="162"/>
      <c r="F99" s="162"/>
    </row>
    <row r="100" spans="1:8" s="65" customFormat="1" ht="52.5" customHeight="1">
      <c r="A100" s="116" t="s">
        <v>349</v>
      </c>
      <c r="B100" s="172" t="s">
        <v>350</v>
      </c>
      <c r="C100" s="171">
        <v>800</v>
      </c>
      <c r="D100" s="170">
        <f>'Приложение 7'!G34</f>
        <v>20000</v>
      </c>
      <c r="E100" s="170"/>
      <c r="F100" s="170"/>
    </row>
    <row r="101" spans="1:8" ht="15.75">
      <c r="A101" s="85" t="s">
        <v>96</v>
      </c>
      <c r="B101" s="80"/>
      <c r="C101" s="81"/>
      <c r="D101" s="48">
        <f>D12+D81</f>
        <v>9965002.6699999999</v>
      </c>
      <c r="E101" s="48">
        <f t="shared" ref="E101" si="10">E12+E81</f>
        <v>9528970.1900000013</v>
      </c>
      <c r="F101" s="48">
        <f>F12+F81</f>
        <v>9759006.1899999995</v>
      </c>
      <c r="G101" s="15"/>
      <c r="H101" s="15"/>
    </row>
    <row r="102" spans="1:8" ht="15" customHeight="1">
      <c r="D102" s="55"/>
      <c r="E102" s="55"/>
      <c r="F102" s="55"/>
      <c r="H102" s="15"/>
    </row>
    <row r="103" spans="1:8" ht="15" customHeight="1">
      <c r="D103" s="55"/>
      <c r="F103" s="55"/>
    </row>
    <row r="104" spans="1:8" ht="15" customHeight="1">
      <c r="H104" s="15"/>
    </row>
    <row r="105" spans="1:8" ht="15" customHeight="1"/>
    <row r="107" spans="1:8" ht="15" customHeight="1">
      <c r="H107" s="15"/>
    </row>
    <row r="108" spans="1:8" ht="15" customHeight="1"/>
    <row r="109" spans="1:8" ht="15" customHeight="1"/>
    <row r="110" spans="1:8" ht="15" customHeight="1"/>
    <row r="111" spans="1:8" ht="15" customHeight="1"/>
    <row r="112" spans="1:8" ht="15" customHeight="1"/>
    <row r="114" ht="15" customHeight="1"/>
    <row r="115" ht="15" customHeight="1"/>
  </sheetData>
  <mergeCells count="163">
    <mergeCell ref="F86:F87"/>
    <mergeCell ref="B76:B77"/>
    <mergeCell ref="F72:F73"/>
    <mergeCell ref="E72:E73"/>
    <mergeCell ref="F70:F71"/>
    <mergeCell ref="E70:E71"/>
    <mergeCell ref="E76:E77"/>
    <mergeCell ref="F76:F77"/>
    <mergeCell ref="F74:F75"/>
    <mergeCell ref="E74:E75"/>
    <mergeCell ref="D74:D75"/>
    <mergeCell ref="B60:B61"/>
    <mergeCell ref="E64:E65"/>
    <mergeCell ref="E62:E63"/>
    <mergeCell ref="D64:D65"/>
    <mergeCell ref="D62:D63"/>
    <mergeCell ref="C64:C65"/>
    <mergeCell ref="E90:E91"/>
    <mergeCell ref="B70:B71"/>
    <mergeCell ref="C70:C71"/>
    <mergeCell ref="D70:D71"/>
    <mergeCell ref="B72:B73"/>
    <mergeCell ref="C72:C73"/>
    <mergeCell ref="D72:D73"/>
    <mergeCell ref="C74:C75"/>
    <mergeCell ref="B74:B75"/>
    <mergeCell ref="B86:B87"/>
    <mergeCell ref="C86:C87"/>
    <mergeCell ref="D86:D87"/>
    <mergeCell ref="E86:E87"/>
    <mergeCell ref="F48:F49"/>
    <mergeCell ref="E48:E49"/>
    <mergeCell ref="C48:C49"/>
    <mergeCell ref="C53:C54"/>
    <mergeCell ref="E53:E54"/>
    <mergeCell ref="C76:C77"/>
    <mergeCell ref="D76:D77"/>
    <mergeCell ref="F56:F57"/>
    <mergeCell ref="B83:B84"/>
    <mergeCell ref="F67:F68"/>
    <mergeCell ref="E67:E68"/>
    <mergeCell ref="D60:D61"/>
    <mergeCell ref="E56:E57"/>
    <mergeCell ref="B67:B68"/>
    <mergeCell ref="C67:C68"/>
    <mergeCell ref="B56:B57"/>
    <mergeCell ref="D67:D68"/>
    <mergeCell ref="B58:B59"/>
    <mergeCell ref="F58:F59"/>
    <mergeCell ref="E58:E59"/>
    <mergeCell ref="E60:E61"/>
    <mergeCell ref="F60:F61"/>
    <mergeCell ref="F64:F65"/>
    <mergeCell ref="F62:F63"/>
    <mergeCell ref="D29:D30"/>
    <mergeCell ref="D45:D46"/>
    <mergeCell ref="E45:E46"/>
    <mergeCell ref="B29:B30"/>
    <mergeCell ref="C29:C30"/>
    <mergeCell ref="D27:D28"/>
    <mergeCell ref="E29:E30"/>
    <mergeCell ref="E40:E41"/>
    <mergeCell ref="C40:C41"/>
    <mergeCell ref="E27:E28"/>
    <mergeCell ref="B27:B28"/>
    <mergeCell ref="B45:B46"/>
    <mergeCell ref="B40:B41"/>
    <mergeCell ref="C18:C19"/>
    <mergeCell ref="F20:F21"/>
    <mergeCell ref="E18:E19"/>
    <mergeCell ref="E20:E21"/>
    <mergeCell ref="C62:C63"/>
    <mergeCell ref="B64:B65"/>
    <mergeCell ref="B32:B34"/>
    <mergeCell ref="C32:C34"/>
    <mergeCell ref="F18:F19"/>
    <mergeCell ref="D18:D19"/>
    <mergeCell ref="F29:F30"/>
    <mergeCell ref="C45:C46"/>
    <mergeCell ref="F45:F46"/>
    <mergeCell ref="B22:B23"/>
    <mergeCell ref="C22:C23"/>
    <mergeCell ref="B25:B26"/>
    <mergeCell ref="C25:C26"/>
    <mergeCell ref="F27:F28"/>
    <mergeCell ref="D22:D23"/>
    <mergeCell ref="D40:D41"/>
    <mergeCell ref="F25:F26"/>
    <mergeCell ref="D32:D34"/>
    <mergeCell ref="E32:E34"/>
    <mergeCell ref="E25:E26"/>
    <mergeCell ref="D25:D26"/>
    <mergeCell ref="F36:F37"/>
    <mergeCell ref="E36:E37"/>
    <mergeCell ref="D36:D37"/>
    <mergeCell ref="C27:C28"/>
    <mergeCell ref="A1:F1"/>
    <mergeCell ref="A2:F2"/>
    <mergeCell ref="A3:F3"/>
    <mergeCell ref="A4:F4"/>
    <mergeCell ref="E15:E16"/>
    <mergeCell ref="F15:F16"/>
    <mergeCell ref="A5:F5"/>
    <mergeCell ref="A6:F6"/>
    <mergeCell ref="B15:B16"/>
    <mergeCell ref="C15:C16"/>
    <mergeCell ref="D15:D16"/>
    <mergeCell ref="A8:F8"/>
    <mergeCell ref="A10:A11"/>
    <mergeCell ref="B10:B11"/>
    <mergeCell ref="A9:F9"/>
    <mergeCell ref="C10:C11"/>
    <mergeCell ref="D10:F10"/>
    <mergeCell ref="D20:D21"/>
    <mergeCell ref="A7:F7"/>
    <mergeCell ref="E95:E96"/>
    <mergeCell ref="F95:F96"/>
    <mergeCell ref="B62:B63"/>
    <mergeCell ref="B36:B37"/>
    <mergeCell ref="C36:C37"/>
    <mergeCell ref="E83:E84"/>
    <mergeCell ref="F83:F84"/>
    <mergeCell ref="C83:C84"/>
    <mergeCell ref="D83:D84"/>
    <mergeCell ref="C60:C61"/>
    <mergeCell ref="D92:D93"/>
    <mergeCell ref="F92:F93"/>
    <mergeCell ref="E92:E93"/>
    <mergeCell ref="F90:F91"/>
    <mergeCell ref="F53:F54"/>
    <mergeCell ref="F40:F41"/>
    <mergeCell ref="B53:B54"/>
    <mergeCell ref="D56:D57"/>
    <mergeCell ref="B48:B49"/>
    <mergeCell ref="D48:D49"/>
    <mergeCell ref="C58:C59"/>
    <mergeCell ref="C56:C57"/>
    <mergeCell ref="D58:D59"/>
    <mergeCell ref="D53:D54"/>
    <mergeCell ref="B20:B21"/>
    <mergeCell ref="E22:E23"/>
    <mergeCell ref="C20:C21"/>
    <mergeCell ref="B18:B19"/>
    <mergeCell ref="B97:B98"/>
    <mergeCell ref="C97:C98"/>
    <mergeCell ref="D97:D98"/>
    <mergeCell ref="E97:E98"/>
    <mergeCell ref="F97:F98"/>
    <mergeCell ref="B88:B89"/>
    <mergeCell ref="C88:C89"/>
    <mergeCell ref="D88:D89"/>
    <mergeCell ref="F88:F89"/>
    <mergeCell ref="E88:E89"/>
    <mergeCell ref="B90:B91"/>
    <mergeCell ref="C90:C91"/>
    <mergeCell ref="D90:D91"/>
    <mergeCell ref="B92:B93"/>
    <mergeCell ref="C92:C93"/>
    <mergeCell ref="F22:F23"/>
    <mergeCell ref="F32:F34"/>
    <mergeCell ref="B95:B96"/>
    <mergeCell ref="C95:C96"/>
    <mergeCell ref="D95:D96"/>
  </mergeCells>
  <phoneticPr fontId="7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51" fitToWidth="3" fitToHeight="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3"/>
  <sheetViews>
    <sheetView topLeftCell="A79" zoomScaleSheetLayoutView="100" workbookViewId="0">
      <selection activeCell="E88" sqref="E88:E89"/>
    </sheetView>
  </sheetViews>
  <sheetFormatPr defaultRowHeight="15"/>
  <cols>
    <col min="1" max="1" width="62.5703125" style="22" customWidth="1"/>
    <col min="2" max="2" width="10.7109375" customWidth="1"/>
    <col min="3" max="3" width="8.85546875" customWidth="1"/>
    <col min="4" max="4" width="6.28515625" customWidth="1"/>
    <col min="5" max="5" width="14.140625" customWidth="1"/>
    <col min="6" max="6" width="11.5703125" customWidth="1"/>
    <col min="7" max="7" width="17.85546875" customWidth="1"/>
    <col min="8" max="10" width="14.7109375" bestFit="1" customWidth="1"/>
    <col min="12" max="12" width="13.28515625" bestFit="1" customWidth="1"/>
  </cols>
  <sheetData>
    <row r="1" spans="1:11" ht="15.75">
      <c r="A1" s="190" t="s">
        <v>359</v>
      </c>
      <c r="B1" s="190"/>
      <c r="C1" s="190"/>
      <c r="D1" s="190"/>
      <c r="E1" s="190"/>
      <c r="F1" s="190"/>
      <c r="G1" s="190"/>
    </row>
    <row r="2" spans="1:11" ht="15.75">
      <c r="A2" s="187" t="s">
        <v>336</v>
      </c>
      <c r="B2" s="187"/>
      <c r="C2" s="187"/>
      <c r="D2" s="187"/>
      <c r="E2" s="187"/>
      <c r="F2" s="187"/>
      <c r="G2" s="187"/>
    </row>
    <row r="3" spans="1:11" ht="15.75">
      <c r="A3" s="187" t="s">
        <v>30</v>
      </c>
      <c r="B3" s="187"/>
      <c r="C3" s="187"/>
      <c r="D3" s="187"/>
      <c r="E3" s="187"/>
      <c r="F3" s="187"/>
      <c r="G3" s="187"/>
    </row>
    <row r="4" spans="1:11" ht="15.75">
      <c r="A4" s="187" t="s">
        <v>21</v>
      </c>
      <c r="B4" s="187"/>
      <c r="C4" s="187"/>
      <c r="D4" s="187"/>
      <c r="E4" s="187"/>
      <c r="F4" s="187"/>
      <c r="G4" s="187"/>
    </row>
    <row r="5" spans="1:11" ht="15.75">
      <c r="A5" s="187" t="s">
        <v>22</v>
      </c>
      <c r="B5" s="187"/>
      <c r="C5" s="187"/>
      <c r="D5" s="187"/>
      <c r="E5" s="187"/>
      <c r="F5" s="187"/>
      <c r="G5" s="187"/>
    </row>
    <row r="6" spans="1:11" ht="15.75">
      <c r="A6" s="187" t="s">
        <v>368</v>
      </c>
      <c r="B6" s="187"/>
      <c r="C6" s="187"/>
      <c r="D6" s="187"/>
      <c r="E6" s="187"/>
      <c r="F6" s="187"/>
      <c r="G6" s="187"/>
    </row>
    <row r="7" spans="1:11">
      <c r="A7" s="224"/>
      <c r="B7" s="224"/>
      <c r="C7" s="224"/>
      <c r="D7" s="224"/>
      <c r="E7" s="224"/>
      <c r="F7" s="224"/>
      <c r="G7" s="224"/>
    </row>
    <row r="8" spans="1:11" ht="17.25" customHeight="1">
      <c r="A8" s="189" t="s">
        <v>372</v>
      </c>
      <c r="B8" s="189"/>
      <c r="C8" s="189"/>
      <c r="D8" s="189"/>
      <c r="E8" s="189"/>
      <c r="F8" s="189"/>
      <c r="G8" s="189"/>
    </row>
    <row r="9" spans="1:11" ht="30" customHeight="1">
      <c r="A9" s="223"/>
      <c r="B9" s="223"/>
      <c r="C9" s="223"/>
      <c r="D9" s="223"/>
      <c r="E9" s="223"/>
      <c r="F9" s="223"/>
      <c r="G9" s="223"/>
    </row>
    <row r="10" spans="1:11" ht="81.75" customHeight="1">
      <c r="A10" s="36" t="s">
        <v>33</v>
      </c>
      <c r="B10" s="7" t="s">
        <v>100</v>
      </c>
      <c r="C10" s="7" t="s">
        <v>99</v>
      </c>
      <c r="D10" s="7" t="s">
        <v>137</v>
      </c>
      <c r="E10" s="7" t="s">
        <v>74</v>
      </c>
      <c r="F10" s="7" t="s">
        <v>75</v>
      </c>
      <c r="G10" s="136" t="s">
        <v>46</v>
      </c>
    </row>
    <row r="11" spans="1:11" ht="33" customHeight="1">
      <c r="A11" s="107" t="s">
        <v>39</v>
      </c>
      <c r="B11" s="113">
        <v>914</v>
      </c>
      <c r="C11" s="114"/>
      <c r="D11" s="114"/>
      <c r="E11" s="113"/>
      <c r="F11" s="113"/>
      <c r="G11" s="105">
        <f>G12+G42+G47+G52+G63+G76</f>
        <v>6518656.54</v>
      </c>
      <c r="I11" s="15"/>
    </row>
    <row r="12" spans="1:11" ht="15.75">
      <c r="A12" s="107" t="s">
        <v>234</v>
      </c>
      <c r="B12" s="113">
        <v>914</v>
      </c>
      <c r="C12" s="114" t="s">
        <v>101</v>
      </c>
      <c r="D12" s="114" t="s">
        <v>102</v>
      </c>
      <c r="E12" s="113"/>
      <c r="F12" s="113"/>
      <c r="G12" s="105">
        <f>G13+G17+G27+G30+G35+G33</f>
        <v>4500654.54</v>
      </c>
      <c r="H12" s="15"/>
      <c r="I12" s="15"/>
    </row>
    <row r="13" spans="1:11" ht="31.5" customHeight="1">
      <c r="A13" s="107" t="s">
        <v>76</v>
      </c>
      <c r="B13" s="113">
        <v>914</v>
      </c>
      <c r="C13" s="114" t="s">
        <v>101</v>
      </c>
      <c r="D13" s="114" t="s">
        <v>103</v>
      </c>
      <c r="E13" s="113"/>
      <c r="F13" s="113"/>
      <c r="G13" s="105">
        <f>SUM(G14+G16)</f>
        <v>646368</v>
      </c>
      <c r="I13" s="15"/>
      <c r="J13" s="15"/>
    </row>
    <row r="14" spans="1:11" ht="31.5" customHeight="1">
      <c r="A14" s="115" t="s">
        <v>77</v>
      </c>
      <c r="B14" s="239">
        <v>914</v>
      </c>
      <c r="C14" s="238" t="s">
        <v>101</v>
      </c>
      <c r="D14" s="238" t="s">
        <v>103</v>
      </c>
      <c r="E14" s="238" t="s">
        <v>149</v>
      </c>
      <c r="F14" s="239">
        <v>100</v>
      </c>
      <c r="G14" s="237">
        <v>646368</v>
      </c>
      <c r="H14" s="15"/>
      <c r="I14" s="15"/>
      <c r="J14" s="15"/>
      <c r="K14" s="65"/>
    </row>
    <row r="15" spans="1:11" ht="48" customHeight="1">
      <c r="A15" s="116" t="s">
        <v>78</v>
      </c>
      <c r="B15" s="239"/>
      <c r="C15" s="238"/>
      <c r="D15" s="238"/>
      <c r="E15" s="238"/>
      <c r="F15" s="239"/>
      <c r="G15" s="237"/>
      <c r="H15" s="15"/>
      <c r="J15" s="15"/>
    </row>
    <row r="16" spans="1:11" s="65" customFormat="1" ht="45.75" hidden="1" customHeight="1">
      <c r="A16" s="116" t="s">
        <v>282</v>
      </c>
      <c r="B16" s="117">
        <v>914</v>
      </c>
      <c r="C16" s="118" t="s">
        <v>101</v>
      </c>
      <c r="D16" s="118" t="s">
        <v>103</v>
      </c>
      <c r="E16" s="118" t="s">
        <v>149</v>
      </c>
      <c r="F16" s="117">
        <v>800</v>
      </c>
      <c r="G16" s="184"/>
      <c r="H16" s="15"/>
    </row>
    <row r="17" spans="1:10" ht="48" customHeight="1">
      <c r="A17" s="107" t="s">
        <v>97</v>
      </c>
      <c r="B17" s="113">
        <v>914</v>
      </c>
      <c r="C17" s="114" t="s">
        <v>101</v>
      </c>
      <c r="D17" s="114" t="s">
        <v>104</v>
      </c>
      <c r="E17" s="114"/>
      <c r="F17" s="113"/>
      <c r="G17" s="105">
        <f>SUM(G18:G23)</f>
        <v>3384870.23</v>
      </c>
      <c r="I17" s="15"/>
    </row>
    <row r="18" spans="1:10" ht="31.5">
      <c r="A18" s="115" t="s">
        <v>79</v>
      </c>
      <c r="B18" s="239">
        <v>914</v>
      </c>
      <c r="C18" s="238" t="s">
        <v>101</v>
      </c>
      <c r="D18" s="238" t="s">
        <v>104</v>
      </c>
      <c r="E18" s="238" t="s">
        <v>150</v>
      </c>
      <c r="F18" s="239">
        <v>100</v>
      </c>
      <c r="G18" s="237">
        <v>2890918.23</v>
      </c>
      <c r="H18" s="15"/>
    </row>
    <row r="19" spans="1:10" ht="62.25" customHeight="1">
      <c r="A19" s="116" t="s">
        <v>78</v>
      </c>
      <c r="B19" s="239"/>
      <c r="C19" s="238"/>
      <c r="D19" s="238"/>
      <c r="E19" s="238"/>
      <c r="F19" s="239"/>
      <c r="G19" s="237"/>
      <c r="I19" s="15"/>
      <c r="J19" s="15"/>
    </row>
    <row r="20" spans="1:10" ht="31.5">
      <c r="A20" s="115" t="s">
        <v>79</v>
      </c>
      <c r="B20" s="239">
        <v>914</v>
      </c>
      <c r="C20" s="238" t="s">
        <v>101</v>
      </c>
      <c r="D20" s="238" t="s">
        <v>104</v>
      </c>
      <c r="E20" s="238" t="s">
        <v>150</v>
      </c>
      <c r="F20" s="239">
        <v>200</v>
      </c>
      <c r="G20" s="237">
        <v>481852</v>
      </c>
      <c r="I20" s="15"/>
    </row>
    <row r="21" spans="1:10" ht="31.5">
      <c r="A21" s="116" t="s">
        <v>309</v>
      </c>
      <c r="B21" s="239"/>
      <c r="C21" s="238"/>
      <c r="D21" s="238"/>
      <c r="E21" s="238"/>
      <c r="F21" s="239"/>
      <c r="G21" s="237"/>
    </row>
    <row r="22" spans="1:10" ht="31.5">
      <c r="A22" s="115" t="s">
        <v>79</v>
      </c>
      <c r="B22" s="239">
        <v>914</v>
      </c>
      <c r="C22" s="238" t="s">
        <v>101</v>
      </c>
      <c r="D22" s="238" t="s">
        <v>104</v>
      </c>
      <c r="E22" s="238" t="s">
        <v>150</v>
      </c>
      <c r="F22" s="239">
        <v>800</v>
      </c>
      <c r="G22" s="237">
        <v>12100</v>
      </c>
    </row>
    <row r="23" spans="1:10" ht="15.75">
      <c r="A23" s="116" t="s">
        <v>81</v>
      </c>
      <c r="B23" s="239"/>
      <c r="C23" s="238"/>
      <c r="D23" s="238"/>
      <c r="E23" s="238"/>
      <c r="F23" s="239"/>
      <c r="G23" s="237"/>
    </row>
    <row r="24" spans="1:10" s="25" customFormat="1" ht="15.75" hidden="1">
      <c r="A24" s="119" t="s">
        <v>233</v>
      </c>
      <c r="B24" s="113">
        <v>914</v>
      </c>
      <c r="C24" s="114" t="s">
        <v>101</v>
      </c>
      <c r="D24" s="114" t="s">
        <v>105</v>
      </c>
      <c r="E24" s="114"/>
      <c r="F24" s="113"/>
      <c r="G24" s="105">
        <f>SUM(G25)</f>
        <v>0</v>
      </c>
    </row>
    <row r="25" spans="1:10" s="17" customFormat="1" ht="47.25" hidden="1">
      <c r="A25" s="120" t="s">
        <v>196</v>
      </c>
      <c r="B25" s="232">
        <v>914</v>
      </c>
      <c r="C25" s="234" t="s">
        <v>101</v>
      </c>
      <c r="D25" s="234" t="s">
        <v>105</v>
      </c>
      <c r="E25" s="234" t="s">
        <v>197</v>
      </c>
      <c r="F25" s="232">
        <v>200</v>
      </c>
      <c r="G25" s="227"/>
      <c r="I25" s="15"/>
    </row>
    <row r="26" spans="1:10" s="17" customFormat="1" ht="31.5" hidden="1">
      <c r="A26" s="116" t="s">
        <v>309</v>
      </c>
      <c r="B26" s="233"/>
      <c r="C26" s="235"/>
      <c r="D26" s="235"/>
      <c r="E26" s="235"/>
      <c r="F26" s="233"/>
      <c r="G26" s="229"/>
      <c r="I26" s="15"/>
    </row>
    <row r="27" spans="1:10" s="24" customFormat="1" ht="47.25">
      <c r="A27" s="121" t="s">
        <v>232</v>
      </c>
      <c r="B27" s="122">
        <v>914</v>
      </c>
      <c r="C27" s="123" t="s">
        <v>101</v>
      </c>
      <c r="D27" s="123" t="s">
        <v>136</v>
      </c>
      <c r="E27" s="123"/>
      <c r="F27" s="122"/>
      <c r="G27" s="124">
        <f>SUM(G28)</f>
        <v>12893.81</v>
      </c>
      <c r="J27" s="15"/>
    </row>
    <row r="28" spans="1:10" ht="71.25" customHeight="1">
      <c r="A28" s="115" t="s">
        <v>134</v>
      </c>
      <c r="B28" s="239">
        <v>914</v>
      </c>
      <c r="C28" s="238" t="s">
        <v>101</v>
      </c>
      <c r="D28" s="238" t="s">
        <v>136</v>
      </c>
      <c r="E28" s="238" t="s">
        <v>155</v>
      </c>
      <c r="F28" s="239">
        <v>500</v>
      </c>
      <c r="G28" s="237">
        <v>12893.81</v>
      </c>
    </row>
    <row r="29" spans="1:10" ht="19.5" customHeight="1">
      <c r="A29" s="116" t="s">
        <v>135</v>
      </c>
      <c r="B29" s="239"/>
      <c r="C29" s="238"/>
      <c r="D29" s="238"/>
      <c r="E29" s="238"/>
      <c r="F29" s="239"/>
      <c r="G29" s="237"/>
    </row>
    <row r="30" spans="1:10" s="65" customFormat="1" ht="19.5" hidden="1" customHeight="1">
      <c r="A30" s="121" t="s">
        <v>322</v>
      </c>
      <c r="B30" s="113">
        <v>914</v>
      </c>
      <c r="C30" s="114" t="s">
        <v>101</v>
      </c>
      <c r="D30" s="114" t="s">
        <v>107</v>
      </c>
      <c r="E30" s="118"/>
      <c r="F30" s="117"/>
      <c r="G30" s="105">
        <f>G31</f>
        <v>0</v>
      </c>
    </row>
    <row r="31" spans="1:10" s="65" customFormat="1" ht="40.5" hidden="1" customHeight="1">
      <c r="A31" s="115" t="s">
        <v>323</v>
      </c>
      <c r="B31" s="232">
        <v>914</v>
      </c>
      <c r="C31" s="234" t="s">
        <v>101</v>
      </c>
      <c r="D31" s="234" t="s">
        <v>107</v>
      </c>
      <c r="E31" s="234" t="s">
        <v>324</v>
      </c>
      <c r="F31" s="232">
        <v>800</v>
      </c>
      <c r="G31" s="227"/>
    </row>
    <row r="32" spans="1:10" s="65" customFormat="1" ht="33.75" hidden="1" customHeight="1">
      <c r="A32" s="116" t="s">
        <v>309</v>
      </c>
      <c r="B32" s="233"/>
      <c r="C32" s="235"/>
      <c r="D32" s="235"/>
      <c r="E32" s="235"/>
      <c r="F32" s="233"/>
      <c r="G32" s="229"/>
    </row>
    <row r="33" spans="1:10" s="65" customFormat="1" ht="23.25" customHeight="1">
      <c r="A33" s="125" t="s">
        <v>348</v>
      </c>
      <c r="B33" s="122">
        <v>914</v>
      </c>
      <c r="C33" s="123" t="s">
        <v>101</v>
      </c>
      <c r="D33" s="123" t="s">
        <v>228</v>
      </c>
      <c r="E33" s="172"/>
      <c r="F33" s="171"/>
      <c r="G33" s="124">
        <f>G34</f>
        <v>20000</v>
      </c>
    </row>
    <row r="34" spans="1:10" s="65" customFormat="1" ht="54" customHeight="1">
      <c r="A34" s="116" t="s">
        <v>349</v>
      </c>
      <c r="B34" s="171">
        <v>914</v>
      </c>
      <c r="C34" s="172" t="s">
        <v>101</v>
      </c>
      <c r="D34" s="172" t="s">
        <v>228</v>
      </c>
      <c r="E34" s="172" t="s">
        <v>350</v>
      </c>
      <c r="F34" s="171">
        <v>800</v>
      </c>
      <c r="G34" s="183">
        <v>20000</v>
      </c>
    </row>
    <row r="35" spans="1:10" ht="15.75">
      <c r="A35" s="125" t="s">
        <v>82</v>
      </c>
      <c r="B35" s="176">
        <v>914</v>
      </c>
      <c r="C35" s="175" t="s">
        <v>101</v>
      </c>
      <c r="D35" s="175">
        <v>13</v>
      </c>
      <c r="E35" s="175"/>
      <c r="F35" s="176"/>
      <c r="G35" s="105">
        <f>SUM(G36:G41)</f>
        <v>436522.5</v>
      </c>
    </row>
    <row r="36" spans="1:10" ht="31.5">
      <c r="A36" s="115" t="s">
        <v>132</v>
      </c>
      <c r="B36" s="239">
        <v>914</v>
      </c>
      <c r="C36" s="238" t="s">
        <v>101</v>
      </c>
      <c r="D36" s="238">
        <v>13</v>
      </c>
      <c r="E36" s="238" t="s">
        <v>156</v>
      </c>
      <c r="F36" s="239">
        <v>800</v>
      </c>
      <c r="G36" s="237">
        <v>3522.5</v>
      </c>
    </row>
    <row r="37" spans="1:10" ht="31.5">
      <c r="A37" s="116" t="s">
        <v>309</v>
      </c>
      <c r="B37" s="239"/>
      <c r="C37" s="238"/>
      <c r="D37" s="238"/>
      <c r="E37" s="238"/>
      <c r="F37" s="239"/>
      <c r="G37" s="237"/>
    </row>
    <row r="38" spans="1:10" ht="31.5">
      <c r="A38" s="115" t="s">
        <v>133</v>
      </c>
      <c r="B38" s="239">
        <v>914</v>
      </c>
      <c r="C38" s="238" t="s">
        <v>101</v>
      </c>
      <c r="D38" s="238">
        <v>13</v>
      </c>
      <c r="E38" s="238" t="s">
        <v>157</v>
      </c>
      <c r="F38" s="239">
        <v>200</v>
      </c>
      <c r="G38" s="237">
        <v>420000</v>
      </c>
      <c r="H38" s="15"/>
      <c r="J38" s="15"/>
    </row>
    <row r="39" spans="1:10" ht="31.5">
      <c r="A39" s="116" t="s">
        <v>309</v>
      </c>
      <c r="B39" s="239"/>
      <c r="C39" s="238"/>
      <c r="D39" s="238"/>
      <c r="E39" s="238"/>
      <c r="F39" s="239"/>
      <c r="G39" s="237"/>
      <c r="I39" s="15"/>
    </row>
    <row r="40" spans="1:10" ht="32.25" customHeight="1">
      <c r="A40" s="115" t="s">
        <v>141</v>
      </c>
      <c r="B40" s="239">
        <v>914</v>
      </c>
      <c r="C40" s="238" t="s">
        <v>101</v>
      </c>
      <c r="D40" s="238">
        <v>13</v>
      </c>
      <c r="E40" s="234" t="s">
        <v>158</v>
      </c>
      <c r="F40" s="232">
        <v>200</v>
      </c>
      <c r="G40" s="227">
        <v>13000</v>
      </c>
      <c r="J40" s="15"/>
    </row>
    <row r="41" spans="1:10" ht="22.5" customHeight="1">
      <c r="A41" s="116" t="s">
        <v>81</v>
      </c>
      <c r="B41" s="239"/>
      <c r="C41" s="238"/>
      <c r="D41" s="238"/>
      <c r="E41" s="235"/>
      <c r="F41" s="233"/>
      <c r="G41" s="229"/>
    </row>
    <row r="42" spans="1:10" ht="15.75">
      <c r="A42" s="107" t="s">
        <v>231</v>
      </c>
      <c r="B42" s="176">
        <v>914</v>
      </c>
      <c r="C42" s="175" t="s">
        <v>103</v>
      </c>
      <c r="D42" s="175" t="s">
        <v>102</v>
      </c>
      <c r="E42" s="175"/>
      <c r="F42" s="176"/>
      <c r="G42" s="105">
        <f>SUM(G43)</f>
        <v>93900</v>
      </c>
      <c r="I42" s="15"/>
    </row>
    <row r="43" spans="1:10" ht="15.75">
      <c r="A43" s="107" t="s">
        <v>83</v>
      </c>
      <c r="B43" s="176">
        <v>914</v>
      </c>
      <c r="C43" s="175" t="s">
        <v>103</v>
      </c>
      <c r="D43" s="175" t="s">
        <v>106</v>
      </c>
      <c r="E43" s="175"/>
      <c r="F43" s="176"/>
      <c r="G43" s="105">
        <f>SUM(G44:G46)</f>
        <v>93900</v>
      </c>
    </row>
    <row r="44" spans="1:10" ht="31.5">
      <c r="A44" s="115" t="s">
        <v>84</v>
      </c>
      <c r="B44" s="239">
        <v>914</v>
      </c>
      <c r="C44" s="238" t="s">
        <v>103</v>
      </c>
      <c r="D44" s="238" t="s">
        <v>106</v>
      </c>
      <c r="E44" s="238" t="s">
        <v>195</v>
      </c>
      <c r="F44" s="239">
        <v>100</v>
      </c>
      <c r="G44" s="237">
        <v>91900</v>
      </c>
    </row>
    <row r="45" spans="1:10" ht="61.5" customHeight="1">
      <c r="A45" s="116" t="s">
        <v>78</v>
      </c>
      <c r="B45" s="239"/>
      <c r="C45" s="238"/>
      <c r="D45" s="238"/>
      <c r="E45" s="238"/>
      <c r="F45" s="239"/>
      <c r="G45" s="237"/>
    </row>
    <row r="46" spans="1:10" s="65" customFormat="1" ht="39.75" customHeight="1">
      <c r="A46" s="116" t="s">
        <v>309</v>
      </c>
      <c r="B46" s="174">
        <v>914</v>
      </c>
      <c r="C46" s="173" t="s">
        <v>103</v>
      </c>
      <c r="D46" s="173" t="s">
        <v>106</v>
      </c>
      <c r="E46" s="173" t="s">
        <v>195</v>
      </c>
      <c r="F46" s="174">
        <v>200</v>
      </c>
      <c r="G46" s="184">
        <v>2000</v>
      </c>
    </row>
    <row r="47" spans="1:10" ht="31.5">
      <c r="A47" s="107" t="s">
        <v>230</v>
      </c>
      <c r="B47" s="176">
        <v>914</v>
      </c>
      <c r="C47" s="175" t="s">
        <v>106</v>
      </c>
      <c r="D47" s="175" t="s">
        <v>102</v>
      </c>
      <c r="E47" s="175"/>
      <c r="F47" s="176"/>
      <c r="G47" s="105">
        <f>G48</f>
        <v>140000</v>
      </c>
    </row>
    <row r="48" spans="1:10" ht="15.75">
      <c r="A48" s="107" t="s">
        <v>85</v>
      </c>
      <c r="B48" s="176">
        <v>914</v>
      </c>
      <c r="C48" s="175" t="s">
        <v>106</v>
      </c>
      <c r="D48" s="175">
        <v>10</v>
      </c>
      <c r="E48" s="175"/>
      <c r="F48" s="176"/>
      <c r="G48" s="105">
        <f>G49+G51</f>
        <v>140000</v>
      </c>
    </row>
    <row r="49" spans="1:10" ht="31.5">
      <c r="A49" s="115" t="s">
        <v>86</v>
      </c>
      <c r="B49" s="239">
        <v>914</v>
      </c>
      <c r="C49" s="238" t="s">
        <v>106</v>
      </c>
      <c r="D49" s="238">
        <v>10</v>
      </c>
      <c r="E49" s="238" t="s">
        <v>151</v>
      </c>
      <c r="F49" s="239">
        <v>200</v>
      </c>
      <c r="G49" s="237">
        <v>140000</v>
      </c>
    </row>
    <row r="50" spans="1:10" ht="31.5">
      <c r="A50" s="116" t="s">
        <v>80</v>
      </c>
      <c r="B50" s="239"/>
      <c r="C50" s="238"/>
      <c r="D50" s="238"/>
      <c r="E50" s="238"/>
      <c r="F50" s="239"/>
      <c r="G50" s="237"/>
    </row>
    <row r="51" spans="1:10" s="65" customFormat="1" ht="73.5" hidden="1" customHeight="1">
      <c r="A51" s="116" t="s">
        <v>355</v>
      </c>
      <c r="B51" s="174">
        <v>914</v>
      </c>
      <c r="C51" s="173" t="s">
        <v>106</v>
      </c>
      <c r="D51" s="173" t="s">
        <v>221</v>
      </c>
      <c r="E51" s="173" t="s">
        <v>151</v>
      </c>
      <c r="F51" s="174">
        <v>400</v>
      </c>
      <c r="G51" s="184"/>
    </row>
    <row r="52" spans="1:10" s="65" customFormat="1" ht="15.75">
      <c r="A52" s="125" t="s">
        <v>245</v>
      </c>
      <c r="B52" s="176">
        <v>914</v>
      </c>
      <c r="C52" s="175" t="s">
        <v>104</v>
      </c>
      <c r="D52" s="175" t="s">
        <v>102</v>
      </c>
      <c r="E52" s="175"/>
      <c r="F52" s="176"/>
      <c r="G52" s="105">
        <f>G53+G60</f>
        <v>869761</v>
      </c>
      <c r="H52" s="15"/>
    </row>
    <row r="53" spans="1:10" s="65" customFormat="1" ht="15.75">
      <c r="A53" s="125" t="s">
        <v>246</v>
      </c>
      <c r="B53" s="176">
        <v>914</v>
      </c>
      <c r="C53" s="175" t="s">
        <v>104</v>
      </c>
      <c r="D53" s="175" t="s">
        <v>247</v>
      </c>
      <c r="E53" s="175"/>
      <c r="F53" s="176"/>
      <c r="G53" s="105">
        <f>G54+G56+G58+G59</f>
        <v>869761</v>
      </c>
    </row>
    <row r="54" spans="1:10" s="65" customFormat="1" ht="47.25">
      <c r="A54" s="120" t="s">
        <v>251</v>
      </c>
      <c r="B54" s="232">
        <v>914</v>
      </c>
      <c r="C54" s="234" t="s">
        <v>104</v>
      </c>
      <c r="D54" s="234" t="s">
        <v>247</v>
      </c>
      <c r="E54" s="234" t="s">
        <v>248</v>
      </c>
      <c r="F54" s="232">
        <v>200</v>
      </c>
      <c r="G54" s="227">
        <v>244323</v>
      </c>
      <c r="I54" s="15"/>
      <c r="J54" s="15"/>
    </row>
    <row r="55" spans="1:10" s="65" customFormat="1" ht="31.5">
      <c r="A55" s="120" t="s">
        <v>309</v>
      </c>
      <c r="B55" s="233"/>
      <c r="C55" s="235"/>
      <c r="D55" s="235"/>
      <c r="E55" s="235"/>
      <c r="F55" s="233"/>
      <c r="G55" s="229"/>
      <c r="I55" s="15"/>
    </row>
    <row r="56" spans="1:10" s="65" customFormat="1" ht="54" customHeight="1">
      <c r="A56" s="115" t="s">
        <v>250</v>
      </c>
      <c r="B56" s="232">
        <v>914</v>
      </c>
      <c r="C56" s="234" t="s">
        <v>104</v>
      </c>
      <c r="D56" s="234" t="s">
        <v>247</v>
      </c>
      <c r="E56" s="234" t="s">
        <v>249</v>
      </c>
      <c r="F56" s="232">
        <v>200</v>
      </c>
      <c r="G56" s="227">
        <v>320647</v>
      </c>
      <c r="J56" s="15"/>
    </row>
    <row r="57" spans="1:10" s="65" customFormat="1" ht="39.75" customHeight="1">
      <c r="A57" s="120" t="s">
        <v>309</v>
      </c>
      <c r="B57" s="242"/>
      <c r="C57" s="243"/>
      <c r="D57" s="243"/>
      <c r="E57" s="243"/>
      <c r="F57" s="242"/>
      <c r="G57" s="228"/>
      <c r="J57" s="15"/>
    </row>
    <row r="58" spans="1:10" s="65" customFormat="1" ht="85.5" customHeight="1">
      <c r="A58" s="106" t="s">
        <v>328</v>
      </c>
      <c r="B58" s="174">
        <v>914</v>
      </c>
      <c r="C58" s="173" t="s">
        <v>104</v>
      </c>
      <c r="D58" s="173" t="s">
        <v>247</v>
      </c>
      <c r="E58" s="173" t="s">
        <v>329</v>
      </c>
      <c r="F58" s="174">
        <v>200</v>
      </c>
      <c r="G58" s="184">
        <v>304791</v>
      </c>
    </row>
    <row r="59" spans="1:10" s="65" customFormat="1" ht="85.5" hidden="1" customHeight="1">
      <c r="A59" s="106" t="s">
        <v>338</v>
      </c>
      <c r="B59" s="174">
        <v>914</v>
      </c>
      <c r="C59" s="173" t="s">
        <v>104</v>
      </c>
      <c r="D59" s="173" t="s">
        <v>247</v>
      </c>
      <c r="E59" s="173" t="s">
        <v>339</v>
      </c>
      <c r="F59" s="174">
        <v>200</v>
      </c>
      <c r="G59" s="184"/>
    </row>
    <row r="60" spans="1:10" s="65" customFormat="1" ht="15.75" hidden="1">
      <c r="A60" s="107" t="s">
        <v>275</v>
      </c>
      <c r="B60" s="176">
        <v>914</v>
      </c>
      <c r="C60" s="175" t="s">
        <v>104</v>
      </c>
      <c r="D60" s="175" t="s">
        <v>276</v>
      </c>
      <c r="E60" s="173"/>
      <c r="F60" s="174"/>
      <c r="G60" s="105">
        <f>G61</f>
        <v>0</v>
      </c>
    </row>
    <row r="61" spans="1:10" s="65" customFormat="1" ht="30" hidden="1" customHeight="1">
      <c r="A61" s="115" t="s">
        <v>277</v>
      </c>
      <c r="B61" s="232">
        <v>914</v>
      </c>
      <c r="C61" s="234" t="s">
        <v>104</v>
      </c>
      <c r="D61" s="234" t="s">
        <v>276</v>
      </c>
      <c r="E61" s="234" t="s">
        <v>279</v>
      </c>
      <c r="F61" s="232">
        <v>200</v>
      </c>
      <c r="G61" s="227"/>
    </row>
    <row r="62" spans="1:10" s="65" customFormat="1" ht="30.75" hidden="1" customHeight="1">
      <c r="A62" s="116" t="s">
        <v>309</v>
      </c>
      <c r="B62" s="233"/>
      <c r="C62" s="235"/>
      <c r="D62" s="235"/>
      <c r="E62" s="235"/>
      <c r="F62" s="233"/>
      <c r="G62" s="229"/>
    </row>
    <row r="63" spans="1:10" ht="15" customHeight="1">
      <c r="A63" s="107" t="s">
        <v>229</v>
      </c>
      <c r="B63" s="176">
        <v>914</v>
      </c>
      <c r="C63" s="175" t="s">
        <v>105</v>
      </c>
      <c r="D63" s="175" t="s">
        <v>102</v>
      </c>
      <c r="E63" s="175"/>
      <c r="F63" s="176"/>
      <c r="G63" s="105">
        <f>G64+G68</f>
        <v>782341</v>
      </c>
      <c r="H63" s="15"/>
    </row>
    <row r="64" spans="1:10" s="65" customFormat="1" ht="15.75">
      <c r="A64" s="107" t="s">
        <v>244</v>
      </c>
      <c r="B64" s="176">
        <v>914</v>
      </c>
      <c r="C64" s="175" t="s">
        <v>105</v>
      </c>
      <c r="D64" s="175" t="s">
        <v>103</v>
      </c>
      <c r="E64" s="175"/>
      <c r="F64" s="176"/>
      <c r="G64" s="105">
        <f>SUM(G65+G67)</f>
        <v>180000</v>
      </c>
    </row>
    <row r="65" spans="1:10" s="65" customFormat="1" ht="15.75" customHeight="1">
      <c r="A65" s="115" t="s">
        <v>243</v>
      </c>
      <c r="B65" s="232">
        <v>914</v>
      </c>
      <c r="C65" s="234" t="s">
        <v>105</v>
      </c>
      <c r="D65" s="234" t="s">
        <v>103</v>
      </c>
      <c r="E65" s="234" t="s">
        <v>242</v>
      </c>
      <c r="F65" s="232">
        <v>200</v>
      </c>
      <c r="G65" s="227">
        <v>180000</v>
      </c>
    </row>
    <row r="66" spans="1:10" s="65" customFormat="1" ht="33" customHeight="1">
      <c r="A66" s="116" t="s">
        <v>309</v>
      </c>
      <c r="B66" s="233"/>
      <c r="C66" s="235"/>
      <c r="D66" s="235"/>
      <c r="E66" s="235"/>
      <c r="F66" s="233"/>
      <c r="G66" s="229"/>
    </row>
    <row r="67" spans="1:10" s="65" customFormat="1" ht="65.25" hidden="1" customHeight="1">
      <c r="A67" s="116" t="s">
        <v>344</v>
      </c>
      <c r="B67" s="171">
        <v>914</v>
      </c>
      <c r="C67" s="172" t="s">
        <v>105</v>
      </c>
      <c r="D67" s="172" t="s">
        <v>103</v>
      </c>
      <c r="E67" s="172" t="s">
        <v>345</v>
      </c>
      <c r="F67" s="171">
        <v>200</v>
      </c>
      <c r="G67" s="183"/>
    </row>
    <row r="68" spans="1:10" ht="15.75">
      <c r="A68" s="107" t="s">
        <v>87</v>
      </c>
      <c r="B68" s="176">
        <v>914</v>
      </c>
      <c r="C68" s="175" t="s">
        <v>105</v>
      </c>
      <c r="D68" s="175" t="s">
        <v>106</v>
      </c>
      <c r="E68" s="175"/>
      <c r="F68" s="176"/>
      <c r="G68" s="105">
        <f>G69+G71+G73+G75</f>
        <v>602341</v>
      </c>
    </row>
    <row r="69" spans="1:10" ht="33.75" customHeight="1">
      <c r="A69" s="115" t="s">
        <v>88</v>
      </c>
      <c r="B69" s="239">
        <v>914</v>
      </c>
      <c r="C69" s="238" t="s">
        <v>105</v>
      </c>
      <c r="D69" s="238" t="s">
        <v>106</v>
      </c>
      <c r="E69" s="238" t="s">
        <v>152</v>
      </c>
      <c r="F69" s="239">
        <v>200</v>
      </c>
      <c r="G69" s="237">
        <v>372341</v>
      </c>
      <c r="H69" s="15"/>
      <c r="J69" s="15"/>
    </row>
    <row r="70" spans="1:10" ht="31.5">
      <c r="A70" s="116" t="s">
        <v>309</v>
      </c>
      <c r="B70" s="239"/>
      <c r="C70" s="238"/>
      <c r="D70" s="238"/>
      <c r="E70" s="238"/>
      <c r="F70" s="239"/>
      <c r="G70" s="237"/>
    </row>
    <row r="71" spans="1:10" ht="31.5">
      <c r="A71" s="115" t="s">
        <v>138</v>
      </c>
      <c r="B71" s="239">
        <v>914</v>
      </c>
      <c r="C71" s="238" t="s">
        <v>105</v>
      </c>
      <c r="D71" s="238" t="s">
        <v>106</v>
      </c>
      <c r="E71" s="238" t="s">
        <v>153</v>
      </c>
      <c r="F71" s="239">
        <v>200</v>
      </c>
      <c r="G71" s="237">
        <v>170000</v>
      </c>
    </row>
    <row r="72" spans="1:10" ht="31.5">
      <c r="A72" s="116" t="s">
        <v>309</v>
      </c>
      <c r="B72" s="239"/>
      <c r="C72" s="238"/>
      <c r="D72" s="238"/>
      <c r="E72" s="238"/>
      <c r="F72" s="239"/>
      <c r="G72" s="237"/>
      <c r="I72" s="15"/>
    </row>
    <row r="73" spans="1:10" s="65" customFormat="1" ht="21" customHeight="1">
      <c r="A73" s="115" t="s">
        <v>278</v>
      </c>
      <c r="B73" s="232">
        <v>914</v>
      </c>
      <c r="C73" s="234" t="s">
        <v>105</v>
      </c>
      <c r="D73" s="234" t="s">
        <v>106</v>
      </c>
      <c r="E73" s="234" t="s">
        <v>280</v>
      </c>
      <c r="F73" s="232">
        <v>200</v>
      </c>
      <c r="G73" s="227">
        <v>60000</v>
      </c>
    </row>
    <row r="74" spans="1:10" s="65" customFormat="1" ht="31.5" customHeight="1">
      <c r="A74" s="116" t="s">
        <v>309</v>
      </c>
      <c r="B74" s="233"/>
      <c r="C74" s="235"/>
      <c r="D74" s="235"/>
      <c r="E74" s="235"/>
      <c r="F74" s="233"/>
      <c r="G74" s="229"/>
    </row>
    <row r="75" spans="1:10" s="65" customFormat="1" ht="68.25" hidden="1" customHeight="1">
      <c r="A75" s="116" t="s">
        <v>346</v>
      </c>
      <c r="B75" s="171">
        <v>914</v>
      </c>
      <c r="C75" s="172" t="s">
        <v>105</v>
      </c>
      <c r="D75" s="172" t="s">
        <v>106</v>
      </c>
      <c r="E75" s="172" t="s">
        <v>347</v>
      </c>
      <c r="F75" s="171">
        <v>200</v>
      </c>
      <c r="G75" s="183"/>
    </row>
    <row r="76" spans="1:10" s="25" customFormat="1" ht="17.25" customHeight="1">
      <c r="A76" s="107" t="s">
        <v>225</v>
      </c>
      <c r="B76" s="176">
        <v>914</v>
      </c>
      <c r="C76" s="175" t="s">
        <v>221</v>
      </c>
      <c r="D76" s="175" t="s">
        <v>102</v>
      </c>
      <c r="E76" s="175"/>
      <c r="F76" s="176"/>
      <c r="G76" s="105">
        <f>G77</f>
        <v>132000</v>
      </c>
      <c r="I76" s="78"/>
      <c r="J76" s="78"/>
    </row>
    <row r="77" spans="1:10" ht="15.75">
      <c r="A77" s="107" t="s">
        <v>89</v>
      </c>
      <c r="B77" s="176">
        <v>914</v>
      </c>
      <c r="C77" s="175">
        <v>10</v>
      </c>
      <c r="D77" s="175" t="s">
        <v>101</v>
      </c>
      <c r="E77" s="173"/>
      <c r="F77" s="174"/>
      <c r="G77" s="105">
        <f>SUM(G78)</f>
        <v>132000</v>
      </c>
    </row>
    <row r="78" spans="1:10" ht="31.5">
      <c r="A78" s="115" t="s">
        <v>90</v>
      </c>
      <c r="B78" s="241">
        <v>914</v>
      </c>
      <c r="C78" s="240">
        <v>10</v>
      </c>
      <c r="D78" s="240" t="s">
        <v>101</v>
      </c>
      <c r="E78" s="238" t="s">
        <v>159</v>
      </c>
      <c r="F78" s="239">
        <v>300</v>
      </c>
      <c r="G78" s="237">
        <v>132000</v>
      </c>
      <c r="H78" s="15"/>
    </row>
    <row r="79" spans="1:10" ht="22.5" customHeight="1">
      <c r="A79" s="116" t="s">
        <v>91</v>
      </c>
      <c r="B79" s="241"/>
      <c r="C79" s="240"/>
      <c r="D79" s="240"/>
      <c r="E79" s="238"/>
      <c r="F79" s="239"/>
      <c r="G79" s="237"/>
    </row>
    <row r="80" spans="1:10" ht="31.5" customHeight="1">
      <c r="A80" s="107" t="s">
        <v>92</v>
      </c>
      <c r="B80" s="126">
        <v>914</v>
      </c>
      <c r="C80" s="175"/>
      <c r="D80" s="175"/>
      <c r="E80" s="173"/>
      <c r="F80" s="174"/>
      <c r="G80" s="105">
        <f>G81+G85+G107</f>
        <v>3446346.1300000004</v>
      </c>
    </row>
    <row r="81" spans="1:12" s="24" customFormat="1" ht="16.5" customHeight="1">
      <c r="A81" s="107" t="s">
        <v>224</v>
      </c>
      <c r="B81" s="107"/>
      <c r="C81" s="175" t="s">
        <v>107</v>
      </c>
      <c r="D81" s="175" t="s">
        <v>102</v>
      </c>
      <c r="E81" s="173"/>
      <c r="F81" s="174"/>
      <c r="G81" s="105">
        <f>G82</f>
        <v>3000</v>
      </c>
    </row>
    <row r="82" spans="1:12" ht="21" customHeight="1">
      <c r="A82" s="107" t="s">
        <v>310</v>
      </c>
      <c r="B82" s="176">
        <v>914</v>
      </c>
      <c r="C82" s="175" t="s">
        <v>107</v>
      </c>
      <c r="D82" s="175" t="s">
        <v>107</v>
      </c>
      <c r="E82" s="173"/>
      <c r="F82" s="176"/>
      <c r="G82" s="105">
        <f>SUM(G83)</f>
        <v>3000</v>
      </c>
    </row>
    <row r="83" spans="1:12" ht="80.25" customHeight="1">
      <c r="A83" s="115" t="s">
        <v>316</v>
      </c>
      <c r="B83" s="239">
        <v>914</v>
      </c>
      <c r="C83" s="238" t="s">
        <v>107</v>
      </c>
      <c r="D83" s="238" t="s">
        <v>107</v>
      </c>
      <c r="E83" s="238" t="s">
        <v>154</v>
      </c>
      <c r="F83" s="239">
        <v>200</v>
      </c>
      <c r="G83" s="237">
        <v>3000</v>
      </c>
    </row>
    <row r="84" spans="1:12" ht="38.25" customHeight="1">
      <c r="A84" s="116" t="s">
        <v>309</v>
      </c>
      <c r="B84" s="239"/>
      <c r="C84" s="238"/>
      <c r="D84" s="238"/>
      <c r="E84" s="238"/>
      <c r="F84" s="239"/>
      <c r="G84" s="237"/>
    </row>
    <row r="85" spans="1:12" ht="25.5" customHeight="1">
      <c r="A85" s="107" t="s">
        <v>320</v>
      </c>
      <c r="B85" s="176">
        <v>914</v>
      </c>
      <c r="C85" s="175" t="s">
        <v>108</v>
      </c>
      <c r="D85" s="175" t="s">
        <v>102</v>
      </c>
      <c r="E85" s="175"/>
      <c r="F85" s="176"/>
      <c r="G85" s="105">
        <f>G86</f>
        <v>3440346.1300000004</v>
      </c>
    </row>
    <row r="86" spans="1:12" ht="25.5" customHeight="1">
      <c r="A86" s="107" t="s">
        <v>93</v>
      </c>
      <c r="B86" s="176">
        <v>914</v>
      </c>
      <c r="C86" s="175" t="s">
        <v>108</v>
      </c>
      <c r="D86" s="175" t="s">
        <v>101</v>
      </c>
      <c r="E86" s="175"/>
      <c r="F86" s="176"/>
      <c r="G86" s="105">
        <f>G87+G98</f>
        <v>3440346.1300000004</v>
      </c>
      <c r="H86" s="15"/>
    </row>
    <row r="87" spans="1:12" ht="22.5" customHeight="1">
      <c r="A87" s="108" t="s">
        <v>94</v>
      </c>
      <c r="B87" s="127">
        <v>914</v>
      </c>
      <c r="C87" s="128" t="s">
        <v>108</v>
      </c>
      <c r="D87" s="128" t="s">
        <v>101</v>
      </c>
      <c r="E87" s="128"/>
      <c r="F87" s="127"/>
      <c r="G87" s="104">
        <f>SUM(G88:G97)</f>
        <v>2640027.2600000002</v>
      </c>
    </row>
    <row r="88" spans="1:12" ht="37.5" customHeight="1">
      <c r="A88" s="115" t="s">
        <v>312</v>
      </c>
      <c r="B88" s="239">
        <v>914</v>
      </c>
      <c r="C88" s="238" t="s">
        <v>108</v>
      </c>
      <c r="D88" s="238" t="s">
        <v>101</v>
      </c>
      <c r="E88" s="238" t="s">
        <v>160</v>
      </c>
      <c r="F88" s="239">
        <v>100</v>
      </c>
      <c r="G88" s="237">
        <v>1610440.85</v>
      </c>
    </row>
    <row r="89" spans="1:12" ht="67.5" customHeight="1">
      <c r="A89" s="116" t="s">
        <v>78</v>
      </c>
      <c r="B89" s="239"/>
      <c r="C89" s="238"/>
      <c r="D89" s="238"/>
      <c r="E89" s="238"/>
      <c r="F89" s="239"/>
      <c r="G89" s="237"/>
    </row>
    <row r="90" spans="1:12" ht="40.5" customHeight="1">
      <c r="A90" s="115" t="s">
        <v>313</v>
      </c>
      <c r="B90" s="239">
        <v>914</v>
      </c>
      <c r="C90" s="238" t="s">
        <v>108</v>
      </c>
      <c r="D90" s="238" t="s">
        <v>101</v>
      </c>
      <c r="E90" s="238" t="s">
        <v>160</v>
      </c>
      <c r="F90" s="239">
        <v>200</v>
      </c>
      <c r="G90" s="237">
        <v>800000</v>
      </c>
      <c r="H90" s="15"/>
      <c r="I90" s="15"/>
    </row>
    <row r="91" spans="1:12" ht="31.5">
      <c r="A91" s="120" t="s">
        <v>309</v>
      </c>
      <c r="B91" s="239"/>
      <c r="C91" s="238"/>
      <c r="D91" s="238"/>
      <c r="E91" s="238"/>
      <c r="F91" s="239"/>
      <c r="G91" s="237"/>
      <c r="L91" s="15"/>
    </row>
    <row r="92" spans="1:12" ht="31.5">
      <c r="A92" s="115" t="s">
        <v>95</v>
      </c>
      <c r="B92" s="239">
        <v>914</v>
      </c>
      <c r="C92" s="238" t="s">
        <v>108</v>
      </c>
      <c r="D92" s="238" t="s">
        <v>101</v>
      </c>
      <c r="E92" s="238" t="s">
        <v>160</v>
      </c>
      <c r="F92" s="239">
        <v>800</v>
      </c>
      <c r="G92" s="237">
        <v>65824</v>
      </c>
      <c r="H92" s="236"/>
    </row>
    <row r="93" spans="1:12" ht="15.75">
      <c r="A93" s="116" t="s">
        <v>81</v>
      </c>
      <c r="B93" s="239"/>
      <c r="C93" s="238"/>
      <c r="D93" s="238"/>
      <c r="E93" s="238"/>
      <c r="F93" s="239"/>
      <c r="G93" s="237"/>
      <c r="H93" s="236"/>
    </row>
    <row r="94" spans="1:12" ht="63" customHeight="1">
      <c r="A94" s="115" t="s">
        <v>145</v>
      </c>
      <c r="B94" s="239">
        <v>914</v>
      </c>
      <c r="C94" s="238" t="s">
        <v>108</v>
      </c>
      <c r="D94" s="238" t="s">
        <v>101</v>
      </c>
      <c r="E94" s="234" t="s">
        <v>161</v>
      </c>
      <c r="F94" s="232">
        <v>100</v>
      </c>
      <c r="G94" s="227">
        <v>162141</v>
      </c>
    </row>
    <row r="95" spans="1:12" ht="62.25" customHeight="1">
      <c r="A95" s="116" t="s">
        <v>78</v>
      </c>
      <c r="B95" s="239"/>
      <c r="C95" s="238"/>
      <c r="D95" s="238"/>
      <c r="E95" s="235"/>
      <c r="F95" s="233"/>
      <c r="G95" s="229"/>
    </row>
    <row r="96" spans="1:12" ht="62.25" customHeight="1">
      <c r="A96" s="115" t="s">
        <v>146</v>
      </c>
      <c r="B96" s="239">
        <v>914</v>
      </c>
      <c r="C96" s="238" t="s">
        <v>108</v>
      </c>
      <c r="D96" s="238" t="s">
        <v>101</v>
      </c>
      <c r="E96" s="234" t="s">
        <v>162</v>
      </c>
      <c r="F96" s="232">
        <v>100</v>
      </c>
      <c r="G96" s="227">
        <v>1621.41</v>
      </c>
    </row>
    <row r="97" spans="1:10" ht="61.5" customHeight="1">
      <c r="A97" s="116" t="s">
        <v>78</v>
      </c>
      <c r="B97" s="239"/>
      <c r="C97" s="238"/>
      <c r="D97" s="238"/>
      <c r="E97" s="235"/>
      <c r="F97" s="233"/>
      <c r="G97" s="229"/>
    </row>
    <row r="98" spans="1:10" s="17" customFormat="1" ht="15.75">
      <c r="A98" s="108" t="s">
        <v>220</v>
      </c>
      <c r="B98" s="127">
        <v>914</v>
      </c>
      <c r="C98" s="128" t="s">
        <v>108</v>
      </c>
      <c r="D98" s="128" t="s">
        <v>101</v>
      </c>
      <c r="E98" s="128"/>
      <c r="F98" s="127"/>
      <c r="G98" s="104">
        <f>SUM(G99:G106)</f>
        <v>800318.87</v>
      </c>
    </row>
    <row r="99" spans="1:10" s="63" customFormat="1" ht="78.75">
      <c r="A99" s="115" t="s">
        <v>238</v>
      </c>
      <c r="B99" s="232">
        <v>914</v>
      </c>
      <c r="C99" s="234" t="s">
        <v>108</v>
      </c>
      <c r="D99" s="234" t="s">
        <v>101</v>
      </c>
      <c r="E99" s="234" t="s">
        <v>239</v>
      </c>
      <c r="F99" s="232">
        <v>100</v>
      </c>
      <c r="G99" s="227"/>
      <c r="I99" s="15"/>
    </row>
    <row r="100" spans="1:10" s="63" customFormat="1" ht="63">
      <c r="A100" s="116" t="s">
        <v>78</v>
      </c>
      <c r="B100" s="233"/>
      <c r="C100" s="235"/>
      <c r="D100" s="235"/>
      <c r="E100" s="235"/>
      <c r="F100" s="233"/>
      <c r="G100" s="229"/>
    </row>
    <row r="101" spans="1:10" s="63" customFormat="1" ht="63">
      <c r="A101" s="115" t="s">
        <v>240</v>
      </c>
      <c r="B101" s="232">
        <v>914</v>
      </c>
      <c r="C101" s="234" t="s">
        <v>108</v>
      </c>
      <c r="D101" s="234" t="s">
        <v>101</v>
      </c>
      <c r="E101" s="234" t="s">
        <v>241</v>
      </c>
      <c r="F101" s="232">
        <v>100</v>
      </c>
      <c r="G101" s="227"/>
      <c r="I101" s="15"/>
    </row>
    <row r="102" spans="1:10" s="63" customFormat="1" ht="63">
      <c r="A102" s="116" t="s">
        <v>78</v>
      </c>
      <c r="B102" s="233"/>
      <c r="C102" s="235"/>
      <c r="D102" s="235"/>
      <c r="E102" s="235"/>
      <c r="F102" s="233"/>
      <c r="G102" s="229"/>
    </row>
    <row r="103" spans="1:10" s="17" customFormat="1" ht="46.5" customHeight="1">
      <c r="A103" s="115" t="s">
        <v>218</v>
      </c>
      <c r="B103" s="232">
        <v>914</v>
      </c>
      <c r="C103" s="234" t="s">
        <v>108</v>
      </c>
      <c r="D103" s="234" t="s">
        <v>101</v>
      </c>
      <c r="E103" s="234" t="s">
        <v>219</v>
      </c>
      <c r="F103" s="232">
        <v>100</v>
      </c>
      <c r="G103" s="227">
        <v>477023.4</v>
      </c>
      <c r="I103" s="15"/>
    </row>
    <row r="104" spans="1:10" s="17" customFormat="1" ht="62.25" customHeight="1">
      <c r="A104" s="116" t="s">
        <v>78</v>
      </c>
      <c r="B104" s="233"/>
      <c r="C104" s="235"/>
      <c r="D104" s="235"/>
      <c r="E104" s="235"/>
      <c r="F104" s="233"/>
      <c r="G104" s="229"/>
    </row>
    <row r="105" spans="1:10" s="23" customFormat="1" ht="47.25" customHeight="1">
      <c r="A105" s="115" t="s">
        <v>218</v>
      </c>
      <c r="B105" s="239">
        <v>914</v>
      </c>
      <c r="C105" s="238" t="s">
        <v>108</v>
      </c>
      <c r="D105" s="238" t="s">
        <v>101</v>
      </c>
      <c r="E105" s="234" t="s">
        <v>219</v>
      </c>
      <c r="F105" s="232">
        <v>200</v>
      </c>
      <c r="G105" s="227">
        <v>323295.46999999997</v>
      </c>
      <c r="H105" s="15"/>
    </row>
    <row r="106" spans="1:10" s="23" customFormat="1" ht="31.5">
      <c r="A106" s="116" t="s">
        <v>309</v>
      </c>
      <c r="B106" s="239"/>
      <c r="C106" s="238"/>
      <c r="D106" s="238"/>
      <c r="E106" s="235"/>
      <c r="F106" s="233"/>
      <c r="G106" s="229"/>
    </row>
    <row r="107" spans="1:10" s="24" customFormat="1" ht="15.75">
      <c r="A107" s="107" t="s">
        <v>227</v>
      </c>
      <c r="B107" s="176">
        <v>914</v>
      </c>
      <c r="C107" s="175" t="s">
        <v>228</v>
      </c>
      <c r="D107" s="175" t="s">
        <v>102</v>
      </c>
      <c r="E107" s="175"/>
      <c r="F107" s="176"/>
      <c r="G107" s="105">
        <f>G108</f>
        <v>3000</v>
      </c>
    </row>
    <row r="108" spans="1:10" ht="25.5" customHeight="1">
      <c r="A108" s="107" t="s">
        <v>311</v>
      </c>
      <c r="B108" s="176">
        <v>914</v>
      </c>
      <c r="C108" s="175">
        <v>11</v>
      </c>
      <c r="D108" s="175" t="s">
        <v>105</v>
      </c>
      <c r="E108" s="173"/>
      <c r="F108" s="174"/>
      <c r="G108" s="105">
        <f>SUM(G109)</f>
        <v>3000</v>
      </c>
      <c r="J108" s="15"/>
    </row>
    <row r="109" spans="1:10" ht="84" customHeight="1">
      <c r="A109" s="115" t="s">
        <v>314</v>
      </c>
      <c r="B109" s="239">
        <v>914</v>
      </c>
      <c r="C109" s="238">
        <v>11</v>
      </c>
      <c r="D109" s="238" t="s">
        <v>105</v>
      </c>
      <c r="E109" s="238" t="s">
        <v>163</v>
      </c>
      <c r="F109" s="239">
        <v>200</v>
      </c>
      <c r="G109" s="237">
        <v>3000</v>
      </c>
    </row>
    <row r="110" spans="1:10" ht="31.5">
      <c r="A110" s="116" t="s">
        <v>309</v>
      </c>
      <c r="B110" s="239"/>
      <c r="C110" s="238"/>
      <c r="D110" s="238"/>
      <c r="E110" s="238"/>
      <c r="F110" s="239"/>
      <c r="G110" s="237"/>
      <c r="J110" s="15"/>
    </row>
    <row r="111" spans="1:10" ht="15.75">
      <c r="A111" s="107" t="s">
        <v>96</v>
      </c>
      <c r="B111" s="174"/>
      <c r="C111" s="173"/>
      <c r="D111" s="173"/>
      <c r="E111" s="173"/>
      <c r="F111" s="174"/>
      <c r="G111" s="105">
        <f>G11+G80</f>
        <v>9965002.6699999999</v>
      </c>
      <c r="H111" s="15"/>
      <c r="I111" s="15"/>
    </row>
    <row r="112" spans="1:10">
      <c r="G112" s="13"/>
      <c r="I112" s="15"/>
    </row>
    <row r="113" spans="7:7">
      <c r="G113" s="15"/>
    </row>
  </sheetData>
  <mergeCells count="196">
    <mergeCell ref="F31:F32"/>
    <mergeCell ref="G31:G32"/>
    <mergeCell ref="B61:B62"/>
    <mergeCell ref="C61:C62"/>
    <mergeCell ref="D61:D62"/>
    <mergeCell ref="E61:E62"/>
    <mergeCell ref="F61:F62"/>
    <mergeCell ref="G61:G62"/>
    <mergeCell ref="G54:G55"/>
    <mergeCell ref="E54:E55"/>
    <mergeCell ref="D54:D55"/>
    <mergeCell ref="C54:C55"/>
    <mergeCell ref="B54:B55"/>
    <mergeCell ref="F54:F55"/>
    <mergeCell ref="B56:B57"/>
    <mergeCell ref="C56:C57"/>
    <mergeCell ref="D56:D57"/>
    <mergeCell ref="E56:E57"/>
    <mergeCell ref="F56:F57"/>
    <mergeCell ref="G56:G57"/>
    <mergeCell ref="E49:E50"/>
    <mergeCell ref="D49:D50"/>
    <mergeCell ref="E36:E37"/>
    <mergeCell ref="F36:F37"/>
    <mergeCell ref="B99:B100"/>
    <mergeCell ref="C99:C100"/>
    <mergeCell ref="D99:D100"/>
    <mergeCell ref="E99:E100"/>
    <mergeCell ref="F99:F100"/>
    <mergeCell ref="G99:G100"/>
    <mergeCell ref="B101:B102"/>
    <mergeCell ref="C101:C102"/>
    <mergeCell ref="D101:D102"/>
    <mergeCell ref="E101:E102"/>
    <mergeCell ref="F101:F102"/>
    <mergeCell ref="G101:G102"/>
    <mergeCell ref="D105:D106"/>
    <mergeCell ref="B105:B106"/>
    <mergeCell ref="C105:C106"/>
    <mergeCell ref="G105:G106"/>
    <mergeCell ref="F105:F106"/>
    <mergeCell ref="E105:E106"/>
    <mergeCell ref="G25:G26"/>
    <mergeCell ref="F25:F26"/>
    <mergeCell ref="E25:E26"/>
    <mergeCell ref="D25:D26"/>
    <mergeCell ref="C25:C26"/>
    <mergeCell ref="B25:B26"/>
    <mergeCell ref="B103:B104"/>
    <mergeCell ref="C103:C104"/>
    <mergeCell ref="D103:D104"/>
    <mergeCell ref="G103:G104"/>
    <mergeCell ref="F103:F104"/>
    <mergeCell ref="E103:E104"/>
    <mergeCell ref="B96:B97"/>
    <mergeCell ref="E92:E93"/>
    <mergeCell ref="B83:B84"/>
    <mergeCell ref="C83:C84"/>
    <mergeCell ref="B88:B89"/>
    <mergeCell ref="F90:F91"/>
    <mergeCell ref="F109:F110"/>
    <mergeCell ref="G109:G110"/>
    <mergeCell ref="E109:E110"/>
    <mergeCell ref="B109:B110"/>
    <mergeCell ref="C109:C110"/>
    <mergeCell ref="D109:D110"/>
    <mergeCell ref="C88:C89"/>
    <mergeCell ref="C90:C91"/>
    <mergeCell ref="E90:E91"/>
    <mergeCell ref="G90:G91"/>
    <mergeCell ref="E88:E89"/>
    <mergeCell ref="F88:F89"/>
    <mergeCell ref="D92:D93"/>
    <mergeCell ref="G88:G89"/>
    <mergeCell ref="D88:D89"/>
    <mergeCell ref="D90:D91"/>
    <mergeCell ref="B92:B93"/>
    <mergeCell ref="B90:B91"/>
    <mergeCell ref="C92:C93"/>
    <mergeCell ref="G96:G97"/>
    <mergeCell ref="F96:F97"/>
    <mergeCell ref="E96:E97"/>
    <mergeCell ref="D96:D97"/>
    <mergeCell ref="C96:C97"/>
    <mergeCell ref="C94:C95"/>
    <mergeCell ref="D94:D95"/>
    <mergeCell ref="E94:E95"/>
    <mergeCell ref="F94:F95"/>
    <mergeCell ref="G94:G95"/>
    <mergeCell ref="B71:B72"/>
    <mergeCell ref="C71:C72"/>
    <mergeCell ref="C78:C79"/>
    <mergeCell ref="B78:B79"/>
    <mergeCell ref="F92:F93"/>
    <mergeCell ref="G92:G93"/>
    <mergeCell ref="B94:B95"/>
    <mergeCell ref="B73:B74"/>
    <mergeCell ref="C73:C74"/>
    <mergeCell ref="D73:D74"/>
    <mergeCell ref="F73:F74"/>
    <mergeCell ref="G73:G74"/>
    <mergeCell ref="E73:E74"/>
    <mergeCell ref="G83:G84"/>
    <mergeCell ref="G78:G79"/>
    <mergeCell ref="F78:F79"/>
    <mergeCell ref="E78:E79"/>
    <mergeCell ref="F83:F84"/>
    <mergeCell ref="G38:G39"/>
    <mergeCell ref="G40:G41"/>
    <mergeCell ref="F38:F39"/>
    <mergeCell ref="G44:G45"/>
    <mergeCell ref="G36:G37"/>
    <mergeCell ref="G49:G50"/>
    <mergeCell ref="F49:F50"/>
    <mergeCell ref="G71:G72"/>
    <mergeCell ref="G69:G70"/>
    <mergeCell ref="F44:F45"/>
    <mergeCell ref="F40:F41"/>
    <mergeCell ref="G65:G66"/>
    <mergeCell ref="F65:F66"/>
    <mergeCell ref="F69:F70"/>
    <mergeCell ref="F71:F72"/>
    <mergeCell ref="G18:G19"/>
    <mergeCell ref="B20:B21"/>
    <mergeCell ref="C20:C21"/>
    <mergeCell ref="F22:F23"/>
    <mergeCell ref="G28:G29"/>
    <mergeCell ref="B28:B29"/>
    <mergeCell ref="G22:G23"/>
    <mergeCell ref="E20:E21"/>
    <mergeCell ref="C18:C19"/>
    <mergeCell ref="B18:B19"/>
    <mergeCell ref="C28:C29"/>
    <mergeCell ref="D28:D29"/>
    <mergeCell ref="D18:D19"/>
    <mergeCell ref="D20:D21"/>
    <mergeCell ref="F18:F19"/>
    <mergeCell ref="E18:E19"/>
    <mergeCell ref="E22:E23"/>
    <mergeCell ref="E28:E29"/>
    <mergeCell ref="F28:F29"/>
    <mergeCell ref="F20:F21"/>
    <mergeCell ref="A1:G1"/>
    <mergeCell ref="C14:C15"/>
    <mergeCell ref="A6:G6"/>
    <mergeCell ref="A5:G5"/>
    <mergeCell ref="A4:G4"/>
    <mergeCell ref="A2:G2"/>
    <mergeCell ref="A3:G3"/>
    <mergeCell ref="D14:D15"/>
    <mergeCell ref="E14:E15"/>
    <mergeCell ref="F14:F15"/>
    <mergeCell ref="A8:G8"/>
    <mergeCell ref="B14:B15"/>
    <mergeCell ref="G14:G15"/>
    <mergeCell ref="A9:G9"/>
    <mergeCell ref="A7:G7"/>
    <mergeCell ref="D36:D37"/>
    <mergeCell ref="B69:B70"/>
    <mergeCell ref="D83:D84"/>
    <mergeCell ref="D69:D70"/>
    <mergeCell ref="E69:E70"/>
    <mergeCell ref="D71:D72"/>
    <mergeCell ref="C69:C70"/>
    <mergeCell ref="E83:E84"/>
    <mergeCell ref="D78:D79"/>
    <mergeCell ref="E71:E72"/>
    <mergeCell ref="E40:E41"/>
    <mergeCell ref="E38:E39"/>
    <mergeCell ref="E44:E45"/>
    <mergeCell ref="B36:B37"/>
    <mergeCell ref="C36:C37"/>
    <mergeCell ref="B31:B32"/>
    <mergeCell ref="C31:C32"/>
    <mergeCell ref="D31:D32"/>
    <mergeCell ref="H92:H93"/>
    <mergeCell ref="E65:E66"/>
    <mergeCell ref="D65:D66"/>
    <mergeCell ref="C65:C66"/>
    <mergeCell ref="B65:B66"/>
    <mergeCell ref="G20:G21"/>
    <mergeCell ref="C22:C23"/>
    <mergeCell ref="D22:D23"/>
    <mergeCell ref="B22:B23"/>
    <mergeCell ref="E31:E32"/>
    <mergeCell ref="B49:B50"/>
    <mergeCell ref="D40:D41"/>
    <mergeCell ref="D44:D45"/>
    <mergeCell ref="B44:B45"/>
    <mergeCell ref="B38:B39"/>
    <mergeCell ref="B40:B41"/>
    <mergeCell ref="D38:D39"/>
    <mergeCell ref="C49:C50"/>
    <mergeCell ref="C44:C45"/>
    <mergeCell ref="C38:C39"/>
    <mergeCell ref="C40:C41"/>
  </mergeCells>
  <phoneticPr fontId="7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47" fitToWidth="2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0"/>
  <sheetViews>
    <sheetView zoomScaleSheetLayoutView="100" workbookViewId="0">
      <selection activeCell="G12" sqref="G12"/>
    </sheetView>
  </sheetViews>
  <sheetFormatPr defaultRowHeight="15"/>
  <cols>
    <col min="1" max="1" width="51.85546875" style="22" customWidth="1"/>
    <col min="2" max="2" width="10.7109375" style="22" customWidth="1"/>
    <col min="3" max="3" width="8.85546875" style="22" customWidth="1"/>
    <col min="4" max="4" width="6.28515625" style="22" customWidth="1"/>
    <col min="5" max="5" width="14.140625" style="22" customWidth="1"/>
    <col min="6" max="6" width="11.5703125" style="22" customWidth="1"/>
    <col min="7" max="8" width="16.28515625" style="22" customWidth="1"/>
    <col min="9" max="11" width="14.7109375" style="24" bestFit="1" customWidth="1"/>
    <col min="12" max="16384" width="9.140625" style="24"/>
  </cols>
  <sheetData>
    <row r="1" spans="1:11" ht="15.75">
      <c r="A1" s="219" t="s">
        <v>98</v>
      </c>
      <c r="B1" s="219"/>
      <c r="C1" s="219"/>
      <c r="D1" s="219"/>
      <c r="E1" s="219"/>
      <c r="F1" s="219"/>
      <c r="G1" s="219"/>
      <c r="H1" s="219"/>
    </row>
    <row r="2" spans="1:11" ht="15.75">
      <c r="A2" s="219" t="s">
        <v>336</v>
      </c>
      <c r="B2" s="219"/>
      <c r="C2" s="219"/>
      <c r="D2" s="219"/>
      <c r="E2" s="219"/>
      <c r="F2" s="219"/>
      <c r="G2" s="219"/>
      <c r="H2" s="219"/>
    </row>
    <row r="3" spans="1:11" ht="15.75">
      <c r="A3" s="219" t="s">
        <v>30</v>
      </c>
      <c r="B3" s="219"/>
      <c r="C3" s="219"/>
      <c r="D3" s="219"/>
      <c r="E3" s="219"/>
      <c r="F3" s="219"/>
      <c r="G3" s="219"/>
      <c r="H3" s="219"/>
    </row>
    <row r="4" spans="1:11" ht="15.75">
      <c r="A4" s="219" t="s">
        <v>21</v>
      </c>
      <c r="B4" s="219"/>
      <c r="C4" s="219"/>
      <c r="D4" s="219"/>
      <c r="E4" s="219"/>
      <c r="F4" s="219"/>
      <c r="G4" s="219"/>
      <c r="H4" s="219"/>
    </row>
    <row r="5" spans="1:11" ht="15.75">
      <c r="A5" s="219" t="s">
        <v>22</v>
      </c>
      <c r="B5" s="219"/>
      <c r="C5" s="219"/>
      <c r="D5" s="219"/>
      <c r="E5" s="219"/>
      <c r="F5" s="219"/>
      <c r="G5" s="219"/>
      <c r="H5" s="219"/>
    </row>
    <row r="6" spans="1:11" ht="15.75">
      <c r="A6" s="219" t="s">
        <v>368</v>
      </c>
      <c r="B6" s="219"/>
      <c r="C6" s="219"/>
      <c r="D6" s="219"/>
      <c r="E6" s="219"/>
      <c r="F6" s="219"/>
      <c r="G6" s="219"/>
      <c r="H6" s="219"/>
    </row>
    <row r="7" spans="1:11">
      <c r="A7" s="224"/>
      <c r="B7" s="224"/>
      <c r="C7" s="224"/>
      <c r="D7" s="224"/>
      <c r="E7" s="224"/>
      <c r="F7" s="224"/>
      <c r="G7" s="224"/>
      <c r="H7" s="224"/>
    </row>
    <row r="8" spans="1:11" ht="15.75" customHeight="1">
      <c r="A8" s="220" t="s">
        <v>373</v>
      </c>
      <c r="B8" s="220"/>
      <c r="C8" s="220"/>
      <c r="D8" s="220"/>
      <c r="E8" s="220"/>
      <c r="F8" s="220"/>
      <c r="G8" s="220"/>
      <c r="H8" s="220"/>
    </row>
    <row r="10" spans="1:11" ht="15.75">
      <c r="A10" s="191" t="s">
        <v>33</v>
      </c>
      <c r="B10" s="191" t="s">
        <v>100</v>
      </c>
      <c r="C10" s="191" t="s">
        <v>99</v>
      </c>
      <c r="D10" s="191" t="s">
        <v>137</v>
      </c>
      <c r="E10" s="191" t="s">
        <v>74</v>
      </c>
      <c r="F10" s="191" t="s">
        <v>75</v>
      </c>
      <c r="G10" s="191" t="s">
        <v>46</v>
      </c>
      <c r="H10" s="191"/>
    </row>
    <row r="11" spans="1:11" ht="19.5" customHeight="1">
      <c r="A11" s="191"/>
      <c r="B11" s="191"/>
      <c r="C11" s="191"/>
      <c r="D11" s="191"/>
      <c r="E11" s="191"/>
      <c r="F11" s="191"/>
      <c r="G11" s="181" t="s">
        <v>327</v>
      </c>
      <c r="H11" s="181" t="s">
        <v>365</v>
      </c>
    </row>
    <row r="12" spans="1:11" ht="47.25">
      <c r="A12" s="44" t="s">
        <v>39</v>
      </c>
      <c r="B12" s="34">
        <v>914</v>
      </c>
      <c r="C12" s="32"/>
      <c r="D12" s="32"/>
      <c r="E12" s="34"/>
      <c r="F12" s="34"/>
      <c r="G12" s="33">
        <f>G13+G36+G40+G44+G50+G61</f>
        <v>6239052</v>
      </c>
      <c r="H12" s="33">
        <f>H13+H36+H40+H44+H50+H61</f>
        <v>6369024.8799999999</v>
      </c>
      <c r="I12" s="15"/>
      <c r="J12" s="15"/>
    </row>
    <row r="13" spans="1:11" ht="20.25" customHeight="1">
      <c r="A13" s="44" t="s">
        <v>234</v>
      </c>
      <c r="B13" s="34">
        <v>914</v>
      </c>
      <c r="C13" s="32" t="s">
        <v>101</v>
      </c>
      <c r="D13" s="32" t="s">
        <v>102</v>
      </c>
      <c r="E13" s="34"/>
      <c r="F13" s="34"/>
      <c r="G13" s="33">
        <f>G14+G17+G24+G27+G29</f>
        <v>4324963</v>
      </c>
      <c r="H13" s="68">
        <f>H14+H17+H24+H27+H29</f>
        <v>4454935.88</v>
      </c>
      <c r="J13" s="15"/>
    </row>
    <row r="14" spans="1:11" ht="48" customHeight="1">
      <c r="A14" s="44" t="s">
        <v>76</v>
      </c>
      <c r="B14" s="34">
        <v>914</v>
      </c>
      <c r="C14" s="32" t="s">
        <v>101</v>
      </c>
      <c r="D14" s="32" t="s">
        <v>103</v>
      </c>
      <c r="E14" s="34"/>
      <c r="F14" s="34"/>
      <c r="G14" s="33">
        <f>SUM(G15)</f>
        <v>646368</v>
      </c>
      <c r="H14" s="68">
        <f>SUM(H15)</f>
        <v>672207.15</v>
      </c>
      <c r="I14" s="15"/>
      <c r="J14" s="15"/>
    </row>
    <row r="15" spans="1:11" ht="31.5">
      <c r="A15" s="49" t="s">
        <v>77</v>
      </c>
      <c r="B15" s="248">
        <v>914</v>
      </c>
      <c r="C15" s="249" t="s">
        <v>101</v>
      </c>
      <c r="D15" s="249" t="s">
        <v>103</v>
      </c>
      <c r="E15" s="249" t="s">
        <v>149</v>
      </c>
      <c r="F15" s="248">
        <v>100</v>
      </c>
      <c r="G15" s="237">
        <v>646368</v>
      </c>
      <c r="H15" s="237">
        <v>672207.15</v>
      </c>
      <c r="J15" s="15"/>
    </row>
    <row r="16" spans="1:11" ht="80.25" customHeight="1">
      <c r="A16" s="50" t="s">
        <v>78</v>
      </c>
      <c r="B16" s="248"/>
      <c r="C16" s="249"/>
      <c r="D16" s="249"/>
      <c r="E16" s="249"/>
      <c r="F16" s="248"/>
      <c r="G16" s="237"/>
      <c r="H16" s="237"/>
      <c r="J16" s="15"/>
      <c r="K16" s="15"/>
    </row>
    <row r="17" spans="1:11" ht="65.25" customHeight="1">
      <c r="A17" s="44" t="s">
        <v>97</v>
      </c>
      <c r="B17" s="34">
        <v>914</v>
      </c>
      <c r="C17" s="32" t="s">
        <v>101</v>
      </c>
      <c r="D17" s="32" t="s">
        <v>104</v>
      </c>
      <c r="E17" s="32"/>
      <c r="F17" s="34"/>
      <c r="G17" s="105">
        <f>G18+G20+G22</f>
        <v>3272072.5</v>
      </c>
      <c r="H17" s="105">
        <f>H18+H20+H22</f>
        <v>3346206.23</v>
      </c>
      <c r="J17" s="15"/>
    </row>
    <row r="18" spans="1:11" ht="31.5">
      <c r="A18" s="49" t="s">
        <v>79</v>
      </c>
      <c r="B18" s="248">
        <v>914</v>
      </c>
      <c r="C18" s="249" t="s">
        <v>101</v>
      </c>
      <c r="D18" s="249" t="s">
        <v>104</v>
      </c>
      <c r="E18" s="249" t="s">
        <v>150</v>
      </c>
      <c r="F18" s="248">
        <v>100</v>
      </c>
      <c r="G18" s="237">
        <v>2890918.23</v>
      </c>
      <c r="H18" s="237">
        <v>2890918.23</v>
      </c>
      <c r="J18" s="15"/>
    </row>
    <row r="19" spans="1:11" ht="78" customHeight="1">
      <c r="A19" s="50" t="s">
        <v>78</v>
      </c>
      <c r="B19" s="248"/>
      <c r="C19" s="249"/>
      <c r="D19" s="249"/>
      <c r="E19" s="249"/>
      <c r="F19" s="248"/>
      <c r="G19" s="237"/>
      <c r="H19" s="237"/>
      <c r="K19" s="15"/>
    </row>
    <row r="20" spans="1:11" ht="31.5">
      <c r="A20" s="49" t="s">
        <v>79</v>
      </c>
      <c r="B20" s="248">
        <v>914</v>
      </c>
      <c r="C20" s="249" t="s">
        <v>101</v>
      </c>
      <c r="D20" s="249" t="s">
        <v>104</v>
      </c>
      <c r="E20" s="249" t="s">
        <v>150</v>
      </c>
      <c r="F20" s="248">
        <v>200</v>
      </c>
      <c r="G20" s="237">
        <v>369054.27</v>
      </c>
      <c r="H20" s="237">
        <v>443188</v>
      </c>
    </row>
    <row r="21" spans="1:11" ht="32.25" customHeight="1">
      <c r="A21" s="72" t="s">
        <v>309</v>
      </c>
      <c r="B21" s="248"/>
      <c r="C21" s="249"/>
      <c r="D21" s="249"/>
      <c r="E21" s="249"/>
      <c r="F21" s="248"/>
      <c r="G21" s="237"/>
      <c r="H21" s="237"/>
    </row>
    <row r="22" spans="1:11" ht="31.5">
      <c r="A22" s="49" t="s">
        <v>79</v>
      </c>
      <c r="B22" s="248">
        <v>914</v>
      </c>
      <c r="C22" s="249" t="s">
        <v>101</v>
      </c>
      <c r="D22" s="249" t="s">
        <v>104</v>
      </c>
      <c r="E22" s="249" t="s">
        <v>150</v>
      </c>
      <c r="F22" s="248">
        <v>800</v>
      </c>
      <c r="G22" s="237">
        <v>12100</v>
      </c>
      <c r="H22" s="237">
        <v>12100</v>
      </c>
    </row>
    <row r="23" spans="1:11" ht="15.75">
      <c r="A23" s="50" t="s">
        <v>81</v>
      </c>
      <c r="B23" s="248"/>
      <c r="C23" s="249"/>
      <c r="D23" s="249"/>
      <c r="E23" s="249"/>
      <c r="F23" s="248"/>
      <c r="G23" s="237"/>
      <c r="H23" s="237"/>
    </row>
    <row r="24" spans="1:11" ht="47.25" hidden="1">
      <c r="A24" s="52" t="s">
        <v>232</v>
      </c>
      <c r="B24" s="28">
        <v>914</v>
      </c>
      <c r="C24" s="35" t="s">
        <v>101</v>
      </c>
      <c r="D24" s="35" t="s">
        <v>136</v>
      </c>
      <c r="E24" s="35"/>
      <c r="F24" s="28"/>
      <c r="G24" s="124">
        <f>G25</f>
        <v>0</v>
      </c>
      <c r="H24" s="124"/>
    </row>
    <row r="25" spans="1:11" ht="62.25" hidden="1" customHeight="1">
      <c r="A25" s="115" t="s">
        <v>321</v>
      </c>
      <c r="B25" s="232">
        <v>914</v>
      </c>
      <c r="C25" s="234" t="s">
        <v>101</v>
      </c>
      <c r="D25" s="234" t="s">
        <v>136</v>
      </c>
      <c r="E25" s="234" t="s">
        <v>155</v>
      </c>
      <c r="F25" s="232">
        <v>500</v>
      </c>
      <c r="G25" s="227"/>
      <c r="H25" s="227"/>
    </row>
    <row r="26" spans="1:11" ht="15.75" hidden="1" customHeight="1">
      <c r="A26" s="116" t="s">
        <v>135</v>
      </c>
      <c r="B26" s="233"/>
      <c r="C26" s="235"/>
      <c r="D26" s="235"/>
      <c r="E26" s="235"/>
      <c r="F26" s="233"/>
      <c r="G26" s="229"/>
      <c r="H26" s="229"/>
    </row>
    <row r="27" spans="1:11" s="65" customFormat="1" ht="15.75" hidden="1" customHeight="1">
      <c r="A27" s="125" t="s">
        <v>348</v>
      </c>
      <c r="B27" s="122">
        <v>914</v>
      </c>
      <c r="C27" s="123" t="s">
        <v>101</v>
      </c>
      <c r="D27" s="123" t="s">
        <v>228</v>
      </c>
      <c r="E27" s="172"/>
      <c r="F27" s="171"/>
      <c r="G27" s="124">
        <f>G28</f>
        <v>0</v>
      </c>
      <c r="H27" s="124">
        <f>H28</f>
        <v>0</v>
      </c>
    </row>
    <row r="28" spans="1:11" s="65" customFormat="1" ht="50.25" hidden="1" customHeight="1">
      <c r="A28" s="116" t="s">
        <v>349</v>
      </c>
      <c r="B28" s="171">
        <v>914</v>
      </c>
      <c r="C28" s="172" t="s">
        <v>101</v>
      </c>
      <c r="D28" s="172" t="s">
        <v>228</v>
      </c>
      <c r="E28" s="172" t="s">
        <v>350</v>
      </c>
      <c r="F28" s="171">
        <v>800</v>
      </c>
      <c r="G28" s="182"/>
      <c r="H28" s="182"/>
    </row>
    <row r="29" spans="1:11" ht="15.75">
      <c r="A29" s="44" t="s">
        <v>82</v>
      </c>
      <c r="B29" s="34">
        <v>914</v>
      </c>
      <c r="C29" s="32" t="s">
        <v>101</v>
      </c>
      <c r="D29" s="32">
        <v>13</v>
      </c>
      <c r="E29" s="32"/>
      <c r="F29" s="34"/>
      <c r="G29" s="105">
        <f>SUM(G30:G35)</f>
        <v>406522.5</v>
      </c>
      <c r="H29" s="105">
        <f>SUM(H30:H35)</f>
        <v>436522.5</v>
      </c>
    </row>
    <row r="30" spans="1:11" ht="31.5">
      <c r="A30" s="49" t="s">
        <v>132</v>
      </c>
      <c r="B30" s="248">
        <v>914</v>
      </c>
      <c r="C30" s="249" t="s">
        <v>101</v>
      </c>
      <c r="D30" s="249">
        <v>13</v>
      </c>
      <c r="E30" s="249" t="s">
        <v>156</v>
      </c>
      <c r="F30" s="248">
        <v>200</v>
      </c>
      <c r="G30" s="237">
        <v>3522.5</v>
      </c>
      <c r="H30" s="237">
        <v>3522.5</v>
      </c>
    </row>
    <row r="31" spans="1:11" ht="31.5">
      <c r="A31" s="50" t="s">
        <v>80</v>
      </c>
      <c r="B31" s="248"/>
      <c r="C31" s="249"/>
      <c r="D31" s="249"/>
      <c r="E31" s="249"/>
      <c r="F31" s="248"/>
      <c r="G31" s="237"/>
      <c r="H31" s="237"/>
    </row>
    <row r="32" spans="1:11" ht="31.5">
      <c r="A32" s="49" t="s">
        <v>133</v>
      </c>
      <c r="B32" s="248">
        <v>914</v>
      </c>
      <c r="C32" s="249" t="s">
        <v>101</v>
      </c>
      <c r="D32" s="249">
        <v>13</v>
      </c>
      <c r="E32" s="249" t="s">
        <v>157</v>
      </c>
      <c r="F32" s="248">
        <v>200</v>
      </c>
      <c r="G32" s="237">
        <v>390000</v>
      </c>
      <c r="H32" s="237">
        <v>420000</v>
      </c>
    </row>
    <row r="33" spans="1:8" ht="31.5" customHeight="1">
      <c r="A33" s="72" t="s">
        <v>309</v>
      </c>
      <c r="B33" s="248"/>
      <c r="C33" s="249"/>
      <c r="D33" s="249"/>
      <c r="E33" s="249"/>
      <c r="F33" s="248"/>
      <c r="G33" s="237"/>
      <c r="H33" s="237"/>
    </row>
    <row r="34" spans="1:8" ht="31.5">
      <c r="A34" s="49" t="s">
        <v>141</v>
      </c>
      <c r="B34" s="248">
        <v>914</v>
      </c>
      <c r="C34" s="249" t="s">
        <v>101</v>
      </c>
      <c r="D34" s="249">
        <v>13</v>
      </c>
      <c r="E34" s="246" t="s">
        <v>158</v>
      </c>
      <c r="F34" s="244">
        <v>200</v>
      </c>
      <c r="G34" s="227">
        <v>13000</v>
      </c>
      <c r="H34" s="227">
        <v>13000</v>
      </c>
    </row>
    <row r="35" spans="1:8" ht="32.25" customHeight="1">
      <c r="A35" s="72" t="s">
        <v>309</v>
      </c>
      <c r="B35" s="248"/>
      <c r="C35" s="249"/>
      <c r="D35" s="249"/>
      <c r="E35" s="247"/>
      <c r="F35" s="245"/>
      <c r="G35" s="229"/>
      <c r="H35" s="229"/>
    </row>
    <row r="36" spans="1:8" ht="17.25" customHeight="1">
      <c r="A36" s="44" t="s">
        <v>231</v>
      </c>
      <c r="B36" s="34">
        <v>914</v>
      </c>
      <c r="C36" s="32" t="s">
        <v>103</v>
      </c>
      <c r="D36" s="32" t="s">
        <v>102</v>
      </c>
      <c r="E36" s="32"/>
      <c r="F36" s="34"/>
      <c r="G36" s="105">
        <f>SUM(G37)</f>
        <v>97500</v>
      </c>
      <c r="H36" s="105">
        <f>SUM(H37)</f>
        <v>97500</v>
      </c>
    </row>
    <row r="37" spans="1:8" ht="18" customHeight="1">
      <c r="A37" s="44" t="s">
        <v>83</v>
      </c>
      <c r="B37" s="34">
        <v>914</v>
      </c>
      <c r="C37" s="32" t="s">
        <v>103</v>
      </c>
      <c r="D37" s="32" t="s">
        <v>106</v>
      </c>
      <c r="E37" s="32"/>
      <c r="F37" s="34"/>
      <c r="G37" s="105">
        <f>SUM(G38:G39)</f>
        <v>97500</v>
      </c>
      <c r="H37" s="105">
        <f>SUM(H38:H39)</f>
        <v>97500</v>
      </c>
    </row>
    <row r="38" spans="1:8" ht="36" customHeight="1">
      <c r="A38" s="49" t="s">
        <v>84</v>
      </c>
      <c r="B38" s="248">
        <v>914</v>
      </c>
      <c r="C38" s="249" t="s">
        <v>103</v>
      </c>
      <c r="D38" s="249" t="s">
        <v>106</v>
      </c>
      <c r="E38" s="249" t="s">
        <v>195</v>
      </c>
      <c r="F38" s="248">
        <v>100</v>
      </c>
      <c r="G38" s="237">
        <v>97500</v>
      </c>
      <c r="H38" s="237">
        <v>97500</v>
      </c>
    </row>
    <row r="39" spans="1:8" ht="84.75" customHeight="1">
      <c r="A39" s="50" t="s">
        <v>78</v>
      </c>
      <c r="B39" s="248"/>
      <c r="C39" s="249"/>
      <c r="D39" s="249"/>
      <c r="E39" s="249"/>
      <c r="F39" s="248"/>
      <c r="G39" s="237"/>
      <c r="H39" s="237"/>
    </row>
    <row r="40" spans="1:8" ht="31.5" customHeight="1">
      <c r="A40" s="44" t="s">
        <v>230</v>
      </c>
      <c r="B40" s="34">
        <v>914</v>
      </c>
      <c r="C40" s="32" t="s">
        <v>106</v>
      </c>
      <c r="D40" s="32" t="s">
        <v>102</v>
      </c>
      <c r="E40" s="32"/>
      <c r="F40" s="34"/>
      <c r="G40" s="105">
        <f>G41</f>
        <v>75000</v>
      </c>
      <c r="H40" s="105">
        <f>H41</f>
        <v>75000</v>
      </c>
    </row>
    <row r="41" spans="1:8" ht="14.25" customHeight="1">
      <c r="A41" s="44" t="s">
        <v>85</v>
      </c>
      <c r="B41" s="34">
        <v>914</v>
      </c>
      <c r="C41" s="32" t="s">
        <v>106</v>
      </c>
      <c r="D41" s="32">
        <v>10</v>
      </c>
      <c r="E41" s="32"/>
      <c r="F41" s="34"/>
      <c r="G41" s="105">
        <f>SUM(G42)</f>
        <v>75000</v>
      </c>
      <c r="H41" s="105">
        <f>SUM(H42)</f>
        <v>75000</v>
      </c>
    </row>
    <row r="42" spans="1:8" ht="32.25" customHeight="1">
      <c r="A42" s="49" t="s">
        <v>86</v>
      </c>
      <c r="B42" s="248">
        <v>914</v>
      </c>
      <c r="C42" s="249" t="s">
        <v>106</v>
      </c>
      <c r="D42" s="249">
        <v>10</v>
      </c>
      <c r="E42" s="249" t="s">
        <v>151</v>
      </c>
      <c r="F42" s="248">
        <v>200</v>
      </c>
      <c r="G42" s="237">
        <v>75000</v>
      </c>
      <c r="H42" s="237">
        <v>75000</v>
      </c>
    </row>
    <row r="43" spans="1:8" ht="36" customHeight="1">
      <c r="A43" s="72" t="s">
        <v>309</v>
      </c>
      <c r="B43" s="248"/>
      <c r="C43" s="249"/>
      <c r="D43" s="249"/>
      <c r="E43" s="249"/>
      <c r="F43" s="248"/>
      <c r="G43" s="237"/>
      <c r="H43" s="237"/>
    </row>
    <row r="44" spans="1:8" s="65" customFormat="1" ht="17.25" customHeight="1">
      <c r="A44" s="64" t="s">
        <v>245</v>
      </c>
      <c r="B44" s="74">
        <v>914</v>
      </c>
      <c r="C44" s="77" t="s">
        <v>104</v>
      </c>
      <c r="D44" s="77" t="s">
        <v>102</v>
      </c>
      <c r="E44" s="75"/>
      <c r="F44" s="76"/>
      <c r="G44" s="105">
        <f>G45+G47+G49</f>
        <v>869761</v>
      </c>
      <c r="H44" s="105">
        <f>H45+H47+H49</f>
        <v>869761</v>
      </c>
    </row>
    <row r="45" spans="1:8" s="65" customFormat="1" ht="48.75" customHeight="1">
      <c r="A45" s="71" t="s">
        <v>251</v>
      </c>
      <c r="B45" s="251">
        <v>914</v>
      </c>
      <c r="C45" s="246" t="s">
        <v>104</v>
      </c>
      <c r="D45" s="246" t="s">
        <v>247</v>
      </c>
      <c r="E45" s="246" t="s">
        <v>248</v>
      </c>
      <c r="F45" s="244">
        <v>200</v>
      </c>
      <c r="G45" s="227">
        <v>244323</v>
      </c>
      <c r="H45" s="227">
        <v>244323</v>
      </c>
    </row>
    <row r="46" spans="1:8" s="65" customFormat="1" ht="34.5" customHeight="1">
      <c r="A46" s="51" t="s">
        <v>309</v>
      </c>
      <c r="B46" s="252"/>
      <c r="C46" s="247"/>
      <c r="D46" s="247"/>
      <c r="E46" s="247"/>
      <c r="F46" s="245"/>
      <c r="G46" s="229"/>
      <c r="H46" s="229"/>
    </row>
    <row r="47" spans="1:8" s="65" customFormat="1" ht="67.5" customHeight="1">
      <c r="A47" s="71" t="s">
        <v>250</v>
      </c>
      <c r="B47" s="244">
        <v>914</v>
      </c>
      <c r="C47" s="246" t="s">
        <v>104</v>
      </c>
      <c r="D47" s="246" t="s">
        <v>247</v>
      </c>
      <c r="E47" s="246" t="s">
        <v>249</v>
      </c>
      <c r="F47" s="244">
        <v>200</v>
      </c>
      <c r="G47" s="227">
        <v>320647</v>
      </c>
      <c r="H47" s="227">
        <v>320647</v>
      </c>
    </row>
    <row r="48" spans="1:8" s="65" customFormat="1" ht="34.5" customHeight="1">
      <c r="A48" s="72" t="s">
        <v>309</v>
      </c>
      <c r="B48" s="245"/>
      <c r="C48" s="247"/>
      <c r="D48" s="247"/>
      <c r="E48" s="247"/>
      <c r="F48" s="245"/>
      <c r="G48" s="229"/>
      <c r="H48" s="229"/>
    </row>
    <row r="49" spans="1:9" s="65" customFormat="1" ht="104.25" customHeight="1">
      <c r="A49" s="72" t="s">
        <v>330</v>
      </c>
      <c r="B49" s="133">
        <v>914</v>
      </c>
      <c r="C49" s="134" t="s">
        <v>104</v>
      </c>
      <c r="D49" s="134" t="s">
        <v>247</v>
      </c>
      <c r="E49" s="134" t="s">
        <v>329</v>
      </c>
      <c r="F49" s="133">
        <v>200</v>
      </c>
      <c r="G49" s="182">
        <v>304791</v>
      </c>
      <c r="H49" s="182">
        <v>304791</v>
      </c>
    </row>
    <row r="50" spans="1:9" ht="21.75" customHeight="1">
      <c r="A50" s="53" t="s">
        <v>229</v>
      </c>
      <c r="B50" s="34">
        <v>914</v>
      </c>
      <c r="C50" s="32" t="s">
        <v>105</v>
      </c>
      <c r="D50" s="32" t="s">
        <v>102</v>
      </c>
      <c r="E50" s="32"/>
      <c r="F50" s="34"/>
      <c r="G50" s="105">
        <f>G51+G54</f>
        <v>739828</v>
      </c>
      <c r="H50" s="105">
        <f>H51+H54</f>
        <v>739828</v>
      </c>
    </row>
    <row r="51" spans="1:9" s="65" customFormat="1" ht="21.75" customHeight="1">
      <c r="A51" s="52" t="s">
        <v>244</v>
      </c>
      <c r="B51" s="110">
        <v>914</v>
      </c>
      <c r="C51" s="111" t="s">
        <v>105</v>
      </c>
      <c r="D51" s="111" t="s">
        <v>103</v>
      </c>
      <c r="E51" s="111"/>
      <c r="F51" s="110"/>
      <c r="G51" s="105">
        <f>G52</f>
        <v>180000</v>
      </c>
      <c r="H51" s="105">
        <f>H52</f>
        <v>180000</v>
      </c>
    </row>
    <row r="52" spans="1:9" s="65" customFormat="1" ht="21.75" customHeight="1">
      <c r="A52" s="71" t="s">
        <v>243</v>
      </c>
      <c r="B52" s="244">
        <v>914</v>
      </c>
      <c r="C52" s="246" t="s">
        <v>105</v>
      </c>
      <c r="D52" s="246" t="s">
        <v>103</v>
      </c>
      <c r="E52" s="246" t="s">
        <v>242</v>
      </c>
      <c r="F52" s="244">
        <v>200</v>
      </c>
      <c r="G52" s="227">
        <v>180000</v>
      </c>
      <c r="H52" s="227">
        <v>180000</v>
      </c>
    </row>
    <row r="53" spans="1:9" s="65" customFormat="1" ht="33" customHeight="1">
      <c r="A53" s="72" t="s">
        <v>309</v>
      </c>
      <c r="B53" s="245"/>
      <c r="C53" s="247"/>
      <c r="D53" s="247"/>
      <c r="E53" s="247"/>
      <c r="F53" s="245"/>
      <c r="G53" s="229"/>
      <c r="H53" s="229"/>
    </row>
    <row r="54" spans="1:9" ht="20.25" customHeight="1">
      <c r="A54" s="53" t="s">
        <v>87</v>
      </c>
      <c r="B54" s="34">
        <v>914</v>
      </c>
      <c r="C54" s="32" t="s">
        <v>105</v>
      </c>
      <c r="D54" s="32" t="s">
        <v>106</v>
      </c>
      <c r="E54" s="32"/>
      <c r="F54" s="34"/>
      <c r="G54" s="105">
        <f>G55+G57+G59</f>
        <v>559828</v>
      </c>
      <c r="H54" s="105">
        <f>H55+H57+H59</f>
        <v>559828</v>
      </c>
    </row>
    <row r="55" spans="1:9" ht="33.75" customHeight="1">
      <c r="A55" s="49" t="s">
        <v>88</v>
      </c>
      <c r="B55" s="248">
        <v>914</v>
      </c>
      <c r="C55" s="249" t="s">
        <v>105</v>
      </c>
      <c r="D55" s="249" t="s">
        <v>106</v>
      </c>
      <c r="E55" s="249" t="s">
        <v>152</v>
      </c>
      <c r="F55" s="248">
        <v>200</v>
      </c>
      <c r="G55" s="237">
        <v>394828</v>
      </c>
      <c r="H55" s="237">
        <v>394828</v>
      </c>
    </row>
    <row r="56" spans="1:9" ht="35.25" customHeight="1">
      <c r="A56" s="72" t="s">
        <v>309</v>
      </c>
      <c r="B56" s="248"/>
      <c r="C56" s="249"/>
      <c r="D56" s="249"/>
      <c r="E56" s="249"/>
      <c r="F56" s="248"/>
      <c r="G56" s="237"/>
      <c r="H56" s="237"/>
    </row>
    <row r="57" spans="1:9" ht="31.5">
      <c r="A57" s="49" t="s">
        <v>138</v>
      </c>
      <c r="B57" s="248">
        <v>914</v>
      </c>
      <c r="C57" s="249" t="s">
        <v>105</v>
      </c>
      <c r="D57" s="249" t="s">
        <v>106</v>
      </c>
      <c r="E57" s="249" t="s">
        <v>153</v>
      </c>
      <c r="F57" s="248">
        <v>200</v>
      </c>
      <c r="G57" s="237">
        <v>105000</v>
      </c>
      <c r="H57" s="237">
        <v>105000</v>
      </c>
    </row>
    <row r="58" spans="1:9" ht="38.25" customHeight="1">
      <c r="A58" s="51" t="s">
        <v>309</v>
      </c>
      <c r="B58" s="248"/>
      <c r="C58" s="249"/>
      <c r="D58" s="249"/>
      <c r="E58" s="249"/>
      <c r="F58" s="248"/>
      <c r="G58" s="237"/>
      <c r="H58" s="237"/>
    </row>
    <row r="59" spans="1:9" s="65" customFormat="1" ht="21.75" customHeight="1">
      <c r="A59" s="71" t="s">
        <v>278</v>
      </c>
      <c r="B59" s="244">
        <v>914</v>
      </c>
      <c r="C59" s="246" t="s">
        <v>105</v>
      </c>
      <c r="D59" s="246" t="s">
        <v>106</v>
      </c>
      <c r="E59" s="246" t="s">
        <v>280</v>
      </c>
      <c r="F59" s="244">
        <v>200</v>
      </c>
      <c r="G59" s="227">
        <v>60000</v>
      </c>
      <c r="H59" s="227">
        <v>60000</v>
      </c>
    </row>
    <row r="60" spans="1:9" s="65" customFormat="1" ht="38.25" customHeight="1">
      <c r="A60" s="72" t="s">
        <v>309</v>
      </c>
      <c r="B60" s="245"/>
      <c r="C60" s="247"/>
      <c r="D60" s="247"/>
      <c r="E60" s="247"/>
      <c r="F60" s="245"/>
      <c r="G60" s="229"/>
      <c r="H60" s="229"/>
    </row>
    <row r="61" spans="1:9" s="25" customFormat="1" ht="23.25" customHeight="1">
      <c r="A61" s="53" t="s">
        <v>225</v>
      </c>
      <c r="B61" s="34">
        <v>914</v>
      </c>
      <c r="C61" s="32" t="s">
        <v>221</v>
      </c>
      <c r="D61" s="32" t="s">
        <v>102</v>
      </c>
      <c r="E61" s="32"/>
      <c r="F61" s="34"/>
      <c r="G61" s="105">
        <f>G62</f>
        <v>132000</v>
      </c>
      <c r="H61" s="105">
        <f>H62</f>
        <v>132000</v>
      </c>
    </row>
    <row r="62" spans="1:9" ht="21" customHeight="1">
      <c r="A62" s="44" t="s">
        <v>89</v>
      </c>
      <c r="B62" s="34">
        <v>914</v>
      </c>
      <c r="C62" s="32">
        <v>10</v>
      </c>
      <c r="D62" s="32" t="s">
        <v>101</v>
      </c>
      <c r="E62" s="30"/>
      <c r="F62" s="31"/>
      <c r="G62" s="105">
        <f>SUM(G63)</f>
        <v>132000</v>
      </c>
      <c r="H62" s="105">
        <f>SUM(H63)</f>
        <v>132000</v>
      </c>
    </row>
    <row r="63" spans="1:9" ht="30.75" customHeight="1">
      <c r="A63" s="49" t="s">
        <v>90</v>
      </c>
      <c r="B63" s="192">
        <v>914</v>
      </c>
      <c r="C63" s="250">
        <v>10</v>
      </c>
      <c r="D63" s="250" t="s">
        <v>101</v>
      </c>
      <c r="E63" s="249" t="s">
        <v>159</v>
      </c>
      <c r="F63" s="248">
        <v>300</v>
      </c>
      <c r="G63" s="237">
        <v>132000</v>
      </c>
      <c r="H63" s="237">
        <v>132000</v>
      </c>
      <c r="I63" s="15"/>
    </row>
    <row r="64" spans="1:9" ht="36" customHeight="1">
      <c r="A64" s="50" t="s">
        <v>91</v>
      </c>
      <c r="B64" s="192"/>
      <c r="C64" s="250"/>
      <c r="D64" s="250"/>
      <c r="E64" s="249"/>
      <c r="F64" s="248"/>
      <c r="G64" s="237"/>
      <c r="H64" s="237"/>
    </row>
    <row r="65" spans="1:8" ht="36" customHeight="1">
      <c r="A65" s="44" t="s">
        <v>92</v>
      </c>
      <c r="B65" s="34">
        <v>914</v>
      </c>
      <c r="C65" s="32"/>
      <c r="D65" s="32"/>
      <c r="E65" s="30"/>
      <c r="F65" s="31"/>
      <c r="G65" s="105">
        <f>G66+G70+G84</f>
        <v>3289918.1900000004</v>
      </c>
      <c r="H65" s="105">
        <f>H66+H70+H84</f>
        <v>3389981.31</v>
      </c>
    </row>
    <row r="66" spans="1:8" ht="20.25" customHeight="1">
      <c r="A66" s="44" t="s">
        <v>224</v>
      </c>
      <c r="B66" s="34">
        <v>914</v>
      </c>
      <c r="C66" s="32" t="s">
        <v>107</v>
      </c>
      <c r="D66" s="32" t="s">
        <v>102</v>
      </c>
      <c r="E66" s="30"/>
      <c r="F66" s="31"/>
      <c r="G66" s="105">
        <f>G67</f>
        <v>3000</v>
      </c>
      <c r="H66" s="105">
        <f>H67</f>
        <v>3000</v>
      </c>
    </row>
    <row r="67" spans="1:8" ht="21" customHeight="1">
      <c r="A67" s="64" t="s">
        <v>315</v>
      </c>
      <c r="B67" s="34">
        <v>914</v>
      </c>
      <c r="C67" s="32" t="s">
        <v>107</v>
      </c>
      <c r="D67" s="32" t="s">
        <v>107</v>
      </c>
      <c r="E67" s="30"/>
      <c r="F67" s="34"/>
      <c r="G67" s="105">
        <f>SUM(G68)</f>
        <v>3000</v>
      </c>
      <c r="H67" s="105">
        <f>SUM(H68)</f>
        <v>3000</v>
      </c>
    </row>
    <row r="68" spans="1:8" ht="98.25" customHeight="1">
      <c r="A68" s="71" t="s">
        <v>317</v>
      </c>
      <c r="B68" s="248">
        <v>914</v>
      </c>
      <c r="C68" s="249" t="s">
        <v>107</v>
      </c>
      <c r="D68" s="249" t="s">
        <v>107</v>
      </c>
      <c r="E68" s="249" t="s">
        <v>154</v>
      </c>
      <c r="F68" s="248">
        <v>200</v>
      </c>
      <c r="G68" s="237">
        <v>3000</v>
      </c>
      <c r="H68" s="237">
        <v>3000</v>
      </c>
    </row>
    <row r="69" spans="1:8" ht="35.25" customHeight="1">
      <c r="A69" s="72" t="s">
        <v>309</v>
      </c>
      <c r="B69" s="248"/>
      <c r="C69" s="249"/>
      <c r="D69" s="249"/>
      <c r="E69" s="249"/>
      <c r="F69" s="248"/>
      <c r="G69" s="237"/>
      <c r="H69" s="237"/>
    </row>
    <row r="70" spans="1:8" ht="22.5" customHeight="1">
      <c r="A70" s="64" t="s">
        <v>226</v>
      </c>
      <c r="B70" s="34">
        <v>914</v>
      </c>
      <c r="C70" s="32" t="s">
        <v>108</v>
      </c>
      <c r="D70" s="32" t="s">
        <v>102</v>
      </c>
      <c r="E70" s="32"/>
      <c r="F70" s="34"/>
      <c r="G70" s="105">
        <f>G71</f>
        <v>3283918.1900000004</v>
      </c>
      <c r="H70" s="105">
        <f>H71</f>
        <v>3383981.31</v>
      </c>
    </row>
    <row r="71" spans="1:8" ht="19.5" customHeight="1">
      <c r="A71" s="44" t="s">
        <v>93</v>
      </c>
      <c r="B71" s="34">
        <v>914</v>
      </c>
      <c r="C71" s="32" t="s">
        <v>108</v>
      </c>
      <c r="D71" s="32" t="s">
        <v>101</v>
      </c>
      <c r="E71" s="32"/>
      <c r="F71" s="34"/>
      <c r="G71" s="105">
        <f>G72+G79</f>
        <v>3283918.1900000004</v>
      </c>
      <c r="H71" s="105">
        <f>H72+H79</f>
        <v>3383981.31</v>
      </c>
    </row>
    <row r="72" spans="1:8" ht="21.75" customHeight="1">
      <c r="A72" s="54" t="s">
        <v>94</v>
      </c>
      <c r="B72" s="37">
        <v>914</v>
      </c>
      <c r="C72" s="45" t="s">
        <v>108</v>
      </c>
      <c r="D72" s="45" t="s">
        <v>101</v>
      </c>
      <c r="E72" s="45"/>
      <c r="F72" s="37"/>
      <c r="G72" s="104">
        <f>G73+G75+G77</f>
        <v>2483599.3200000003</v>
      </c>
      <c r="H72" s="104">
        <f>H73+H75+H77</f>
        <v>2583662.44</v>
      </c>
    </row>
    <row r="73" spans="1:8" ht="39.75" customHeight="1">
      <c r="A73" s="49" t="s">
        <v>95</v>
      </c>
      <c r="B73" s="248">
        <v>914</v>
      </c>
      <c r="C73" s="249" t="s">
        <v>108</v>
      </c>
      <c r="D73" s="249" t="s">
        <v>101</v>
      </c>
      <c r="E73" s="249" t="s">
        <v>160</v>
      </c>
      <c r="F73" s="248">
        <v>100</v>
      </c>
      <c r="G73" s="237">
        <v>1634099.32</v>
      </c>
      <c r="H73" s="237">
        <v>1634099.32</v>
      </c>
    </row>
    <row r="74" spans="1:8" ht="94.5" customHeight="1">
      <c r="A74" s="50" t="s">
        <v>78</v>
      </c>
      <c r="B74" s="248"/>
      <c r="C74" s="249"/>
      <c r="D74" s="249"/>
      <c r="E74" s="249"/>
      <c r="F74" s="248"/>
      <c r="G74" s="237"/>
      <c r="H74" s="237"/>
    </row>
    <row r="75" spans="1:8" ht="31.5">
      <c r="A75" s="49" t="s">
        <v>95</v>
      </c>
      <c r="B75" s="248">
        <v>914</v>
      </c>
      <c r="C75" s="249" t="s">
        <v>108</v>
      </c>
      <c r="D75" s="249" t="s">
        <v>101</v>
      </c>
      <c r="E75" s="249" t="s">
        <v>160</v>
      </c>
      <c r="F75" s="248">
        <v>200</v>
      </c>
      <c r="G75" s="237">
        <v>800000</v>
      </c>
      <c r="H75" s="237">
        <v>900063.12</v>
      </c>
    </row>
    <row r="76" spans="1:8" ht="31.5">
      <c r="A76" s="51" t="s">
        <v>309</v>
      </c>
      <c r="B76" s="248"/>
      <c r="C76" s="249"/>
      <c r="D76" s="249"/>
      <c r="E76" s="249"/>
      <c r="F76" s="248"/>
      <c r="G76" s="237"/>
      <c r="H76" s="237"/>
    </row>
    <row r="77" spans="1:8" ht="31.5">
      <c r="A77" s="71" t="s">
        <v>95</v>
      </c>
      <c r="B77" s="248">
        <v>914</v>
      </c>
      <c r="C77" s="249" t="s">
        <v>108</v>
      </c>
      <c r="D77" s="249" t="s">
        <v>101</v>
      </c>
      <c r="E77" s="249" t="s">
        <v>160</v>
      </c>
      <c r="F77" s="248">
        <v>800</v>
      </c>
      <c r="G77" s="237">
        <v>49500</v>
      </c>
      <c r="H77" s="237">
        <v>49500</v>
      </c>
    </row>
    <row r="78" spans="1:8" ht="15.75">
      <c r="A78" s="50" t="s">
        <v>81</v>
      </c>
      <c r="B78" s="248"/>
      <c r="C78" s="249"/>
      <c r="D78" s="249"/>
      <c r="E78" s="249"/>
      <c r="F78" s="248"/>
      <c r="G78" s="237"/>
      <c r="H78" s="237"/>
    </row>
    <row r="79" spans="1:8" s="65" customFormat="1" ht="28.5" customHeight="1">
      <c r="A79" s="70" t="s">
        <v>220</v>
      </c>
      <c r="B79" s="69">
        <v>914</v>
      </c>
      <c r="C79" s="73" t="s">
        <v>108</v>
      </c>
      <c r="D79" s="73" t="s">
        <v>101</v>
      </c>
      <c r="E79" s="73"/>
      <c r="F79" s="69"/>
      <c r="G79" s="104">
        <f>G80+G82</f>
        <v>800318.87</v>
      </c>
      <c r="H79" s="104">
        <f>H80+H82</f>
        <v>800318.87</v>
      </c>
    </row>
    <row r="80" spans="1:8" s="65" customFormat="1" ht="63">
      <c r="A80" s="71" t="s">
        <v>218</v>
      </c>
      <c r="B80" s="244">
        <v>914</v>
      </c>
      <c r="C80" s="246" t="s">
        <v>108</v>
      </c>
      <c r="D80" s="246" t="s">
        <v>101</v>
      </c>
      <c r="E80" s="212" t="s">
        <v>219</v>
      </c>
      <c r="F80" s="214">
        <v>100</v>
      </c>
      <c r="G80" s="227">
        <v>477023.4</v>
      </c>
      <c r="H80" s="227">
        <v>477023.4</v>
      </c>
    </row>
    <row r="81" spans="1:11" s="65" customFormat="1" ht="78.75">
      <c r="A81" s="72" t="s">
        <v>78</v>
      </c>
      <c r="B81" s="245"/>
      <c r="C81" s="247"/>
      <c r="D81" s="247"/>
      <c r="E81" s="213"/>
      <c r="F81" s="215"/>
      <c r="G81" s="229"/>
      <c r="H81" s="229"/>
    </row>
    <row r="82" spans="1:11" s="65" customFormat="1" ht="63">
      <c r="A82" s="71" t="s">
        <v>218</v>
      </c>
      <c r="B82" s="244">
        <v>914</v>
      </c>
      <c r="C82" s="246" t="s">
        <v>108</v>
      </c>
      <c r="D82" s="246" t="s">
        <v>101</v>
      </c>
      <c r="E82" s="212" t="s">
        <v>219</v>
      </c>
      <c r="F82" s="214">
        <v>200</v>
      </c>
      <c r="G82" s="227">
        <v>323295.46999999997</v>
      </c>
      <c r="H82" s="227">
        <v>323295.46999999997</v>
      </c>
    </row>
    <row r="83" spans="1:11" s="65" customFormat="1" ht="32.25" customHeight="1">
      <c r="A83" s="72" t="s">
        <v>309</v>
      </c>
      <c r="B83" s="245"/>
      <c r="C83" s="247"/>
      <c r="D83" s="247"/>
      <c r="E83" s="213"/>
      <c r="F83" s="215"/>
      <c r="G83" s="229"/>
      <c r="H83" s="229"/>
    </row>
    <row r="84" spans="1:11" ht="15.75">
      <c r="A84" s="44" t="s">
        <v>227</v>
      </c>
      <c r="B84" s="34">
        <v>914</v>
      </c>
      <c r="C84" s="32" t="s">
        <v>228</v>
      </c>
      <c r="D84" s="32" t="s">
        <v>102</v>
      </c>
      <c r="E84" s="46"/>
      <c r="F84" s="47"/>
      <c r="G84" s="105">
        <f>G85</f>
        <v>3000</v>
      </c>
      <c r="H84" s="105">
        <f>H85</f>
        <v>3000</v>
      </c>
    </row>
    <row r="85" spans="1:11" ht="31.5">
      <c r="A85" s="64" t="s">
        <v>318</v>
      </c>
      <c r="B85" s="34">
        <v>914</v>
      </c>
      <c r="C85" s="32">
        <v>11</v>
      </c>
      <c r="D85" s="32" t="s">
        <v>105</v>
      </c>
      <c r="E85" s="30"/>
      <c r="F85" s="31"/>
      <c r="G85" s="105">
        <f>SUM(G86)</f>
        <v>3000</v>
      </c>
      <c r="H85" s="105">
        <f>SUM(H86)</f>
        <v>3000</v>
      </c>
    </row>
    <row r="86" spans="1:11" ht="96.75" customHeight="1">
      <c r="A86" s="71" t="s">
        <v>319</v>
      </c>
      <c r="B86" s="248">
        <v>914</v>
      </c>
      <c r="C86" s="249">
        <v>11</v>
      </c>
      <c r="D86" s="249" t="s">
        <v>105</v>
      </c>
      <c r="E86" s="249" t="s">
        <v>163</v>
      </c>
      <c r="F86" s="248">
        <v>200</v>
      </c>
      <c r="G86" s="237">
        <v>3000</v>
      </c>
      <c r="H86" s="237">
        <v>3000</v>
      </c>
    </row>
    <row r="87" spans="1:11" ht="31.5">
      <c r="A87" s="72" t="s">
        <v>309</v>
      </c>
      <c r="B87" s="248"/>
      <c r="C87" s="249"/>
      <c r="D87" s="249"/>
      <c r="E87" s="249"/>
      <c r="F87" s="248"/>
      <c r="G87" s="237"/>
      <c r="H87" s="237"/>
    </row>
    <row r="88" spans="1:11" ht="15.75">
      <c r="A88" s="44" t="s">
        <v>96</v>
      </c>
      <c r="B88" s="31"/>
      <c r="C88" s="30"/>
      <c r="D88" s="30"/>
      <c r="E88" s="30"/>
      <c r="F88" s="31"/>
      <c r="G88" s="105">
        <f>G12+G65</f>
        <v>9528970.1900000013</v>
      </c>
      <c r="H88" s="105">
        <f>H12+H65</f>
        <v>9759006.1899999995</v>
      </c>
      <c r="I88" s="15"/>
      <c r="J88" s="15"/>
      <c r="K88" s="15"/>
    </row>
    <row r="89" spans="1:11">
      <c r="G89" s="79"/>
      <c r="H89" s="79"/>
      <c r="J89" s="15"/>
    </row>
    <row r="90" spans="1:11">
      <c r="G90" s="79"/>
      <c r="H90" s="79"/>
    </row>
  </sheetData>
  <mergeCells count="183">
    <mergeCell ref="H45:H46"/>
    <mergeCell ref="D45:D46"/>
    <mergeCell ref="H82:H83"/>
    <mergeCell ref="B80:B81"/>
    <mergeCell ref="C80:C81"/>
    <mergeCell ref="D80:D81"/>
    <mergeCell ref="E80:E81"/>
    <mergeCell ref="F80:F81"/>
    <mergeCell ref="G80:G81"/>
    <mergeCell ref="B75:B76"/>
    <mergeCell ref="C75:C76"/>
    <mergeCell ref="D75:D76"/>
    <mergeCell ref="E75:E76"/>
    <mergeCell ref="F75:F76"/>
    <mergeCell ref="B73:B74"/>
    <mergeCell ref="C73:C74"/>
    <mergeCell ref="D73:D74"/>
    <mergeCell ref="E73:E74"/>
    <mergeCell ref="F73:F74"/>
    <mergeCell ref="F55:F56"/>
    <mergeCell ref="G55:G56"/>
    <mergeCell ref="B45:B46"/>
    <mergeCell ref="C45:C46"/>
    <mergeCell ref="E45:E46"/>
    <mergeCell ref="B42:B43"/>
    <mergeCell ref="C42:C43"/>
    <mergeCell ref="D42:D43"/>
    <mergeCell ref="E42:E43"/>
    <mergeCell ref="F42:F43"/>
    <mergeCell ref="B38:B39"/>
    <mergeCell ref="C38:C39"/>
    <mergeCell ref="D38:D39"/>
    <mergeCell ref="E38:E39"/>
    <mergeCell ref="F38:F39"/>
    <mergeCell ref="F45:F46"/>
    <mergeCell ref="G45:G46"/>
    <mergeCell ref="H86:H87"/>
    <mergeCell ref="G10:H10"/>
    <mergeCell ref="H25:H26"/>
    <mergeCell ref="H57:H58"/>
    <mergeCell ref="H63:H64"/>
    <mergeCell ref="H68:H69"/>
    <mergeCell ref="H73:H74"/>
    <mergeCell ref="H75:H76"/>
    <mergeCell ref="H77:H78"/>
    <mergeCell ref="H30:H31"/>
    <mergeCell ref="H32:H33"/>
    <mergeCell ref="H34:H35"/>
    <mergeCell ref="H38:H39"/>
    <mergeCell ref="H42:H43"/>
    <mergeCell ref="H55:H56"/>
    <mergeCell ref="H15:H16"/>
    <mergeCell ref="H18:H19"/>
    <mergeCell ref="H20:H21"/>
    <mergeCell ref="H22:H23"/>
    <mergeCell ref="G42:G43"/>
    <mergeCell ref="G38:G39"/>
    <mergeCell ref="H80:H81"/>
    <mergeCell ref="G75:G76"/>
    <mergeCell ref="G73:G74"/>
    <mergeCell ref="B86:B87"/>
    <mergeCell ref="C86:C87"/>
    <mergeCell ref="D86:D87"/>
    <mergeCell ref="E86:E87"/>
    <mergeCell ref="F86:F87"/>
    <mergeCell ref="G86:G87"/>
    <mergeCell ref="B77:B78"/>
    <mergeCell ref="C77:C78"/>
    <mergeCell ref="D77:D78"/>
    <mergeCell ref="E77:E78"/>
    <mergeCell ref="F77:F78"/>
    <mergeCell ref="G77:G78"/>
    <mergeCell ref="B82:B83"/>
    <mergeCell ref="C82:C83"/>
    <mergeCell ref="D82:D83"/>
    <mergeCell ref="E82:E83"/>
    <mergeCell ref="F82:F83"/>
    <mergeCell ref="G82:G83"/>
    <mergeCell ref="B68:B69"/>
    <mergeCell ref="C68:C69"/>
    <mergeCell ref="D68:D69"/>
    <mergeCell ref="E68:E69"/>
    <mergeCell ref="F68:F69"/>
    <mergeCell ref="G68:G69"/>
    <mergeCell ref="B63:B64"/>
    <mergeCell ref="C63:C64"/>
    <mergeCell ref="D63:D64"/>
    <mergeCell ref="E63:E64"/>
    <mergeCell ref="F63:F64"/>
    <mergeCell ref="G63:G64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G32:G33"/>
    <mergeCell ref="B34:B35"/>
    <mergeCell ref="D30:D31"/>
    <mergeCell ref="E30:E31"/>
    <mergeCell ref="F30:F31"/>
    <mergeCell ref="G30:G31"/>
    <mergeCell ref="B25:B26"/>
    <mergeCell ref="C25:C26"/>
    <mergeCell ref="D25:D26"/>
    <mergeCell ref="E25:E26"/>
    <mergeCell ref="F25:F26"/>
    <mergeCell ref="G25:G26"/>
    <mergeCell ref="A3:H3"/>
    <mergeCell ref="A2:H2"/>
    <mergeCell ref="A1:H1"/>
    <mergeCell ref="B18:B19"/>
    <mergeCell ref="C18:C19"/>
    <mergeCell ref="D18:D19"/>
    <mergeCell ref="E18:E19"/>
    <mergeCell ref="F18:F19"/>
    <mergeCell ref="G18:G19"/>
    <mergeCell ref="B15:B16"/>
    <mergeCell ref="C15:C16"/>
    <mergeCell ref="D15:D16"/>
    <mergeCell ref="E15:E16"/>
    <mergeCell ref="F15:F16"/>
    <mergeCell ref="G15:G16"/>
    <mergeCell ref="A6:H6"/>
    <mergeCell ref="A5:H5"/>
    <mergeCell ref="A4:H4"/>
    <mergeCell ref="A8:H8"/>
    <mergeCell ref="D10:D11"/>
    <mergeCell ref="E10:E11"/>
    <mergeCell ref="F10:F11"/>
    <mergeCell ref="A7:H7"/>
    <mergeCell ref="B47:B48"/>
    <mergeCell ref="C47:C48"/>
    <mergeCell ref="E47:E48"/>
    <mergeCell ref="F47:F48"/>
    <mergeCell ref="D47:D48"/>
    <mergeCell ref="G47:G48"/>
    <mergeCell ref="H47:H48"/>
    <mergeCell ref="A10:A11"/>
    <mergeCell ref="B10:B11"/>
    <mergeCell ref="C10:C11"/>
    <mergeCell ref="B22:B23"/>
    <mergeCell ref="C22:C23"/>
    <mergeCell ref="D22:D23"/>
    <mergeCell ref="E22:E23"/>
    <mergeCell ref="F22:F23"/>
    <mergeCell ref="G22:G23"/>
    <mergeCell ref="B20:B21"/>
    <mergeCell ref="C20:C21"/>
    <mergeCell ref="D20:D21"/>
    <mergeCell ref="E20:E21"/>
    <mergeCell ref="F20:F21"/>
    <mergeCell ref="G20:G21"/>
    <mergeCell ref="B30:B31"/>
    <mergeCell ref="C30:C31"/>
    <mergeCell ref="B52:B53"/>
    <mergeCell ref="C52:C53"/>
    <mergeCell ref="D52:D53"/>
    <mergeCell ref="E52:E53"/>
    <mergeCell ref="F52:F53"/>
    <mergeCell ref="G52:G53"/>
    <mergeCell ref="H52:H53"/>
    <mergeCell ref="B59:B60"/>
    <mergeCell ref="C59:C60"/>
    <mergeCell ref="D59:D60"/>
    <mergeCell ref="E59:E60"/>
    <mergeCell ref="F59:F60"/>
    <mergeCell ref="G59:G60"/>
    <mergeCell ref="H59:H60"/>
    <mergeCell ref="B57:B58"/>
    <mergeCell ref="C57:C58"/>
    <mergeCell ref="D57:D58"/>
    <mergeCell ref="E57:E58"/>
    <mergeCell ref="F57:F58"/>
    <mergeCell ref="G57:G58"/>
    <mergeCell ref="B55:B56"/>
    <mergeCell ref="C55:C56"/>
    <mergeCell ref="D55:D56"/>
    <mergeCell ref="E55:E56"/>
  </mergeCells>
  <printOptions horizontalCentered="1"/>
  <pageMargins left="0.51181102362204722" right="0.43307086614173229" top="0.47244094488188981" bottom="0.39370078740157483" header="0.31496062992125984" footer="0.31496062992125984"/>
  <pageSetup paperSize="9" scale="54" fitToWidth="3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B13" sqref="B13"/>
    </sheetView>
  </sheetViews>
  <sheetFormatPr defaultRowHeight="15"/>
  <cols>
    <col min="1" max="1" width="78.5703125" style="24" customWidth="1"/>
    <col min="2" max="4" width="18.5703125" style="24" customWidth="1"/>
    <col min="5" max="16384" width="9.140625" style="24"/>
  </cols>
  <sheetData>
    <row r="1" spans="1:5" ht="15.75">
      <c r="A1" s="258" t="s">
        <v>130</v>
      </c>
      <c r="B1" s="258"/>
      <c r="C1" s="258"/>
      <c r="D1" s="258"/>
      <c r="E1" s="38"/>
    </row>
    <row r="2" spans="1:5" ht="15.75">
      <c r="A2" s="259" t="s">
        <v>336</v>
      </c>
      <c r="B2" s="259"/>
      <c r="C2" s="259"/>
      <c r="D2" s="259"/>
      <c r="E2" s="59"/>
    </row>
    <row r="3" spans="1:5" ht="15.75">
      <c r="A3" s="259" t="s">
        <v>30</v>
      </c>
      <c r="B3" s="259"/>
      <c r="C3" s="259"/>
      <c r="D3" s="259"/>
      <c r="E3" s="59"/>
    </row>
    <row r="4" spans="1:5" ht="15.75">
      <c r="A4" s="259" t="s">
        <v>21</v>
      </c>
      <c r="B4" s="259"/>
      <c r="C4" s="259"/>
      <c r="D4" s="259"/>
      <c r="E4" s="59"/>
    </row>
    <row r="5" spans="1:5" ht="15.75">
      <c r="A5" s="259" t="s">
        <v>22</v>
      </c>
      <c r="B5" s="259"/>
      <c r="C5" s="259"/>
      <c r="D5" s="259"/>
      <c r="E5" s="59"/>
    </row>
    <row r="6" spans="1:5" ht="15.75">
      <c r="A6" s="258" t="s">
        <v>368</v>
      </c>
      <c r="B6" s="258"/>
      <c r="C6" s="258"/>
      <c r="D6" s="258"/>
      <c r="E6" s="38"/>
    </row>
    <row r="7" spans="1:5">
      <c r="A7" s="201"/>
      <c r="B7" s="201"/>
    </row>
    <row r="8" spans="1:5" ht="37.5" customHeight="1">
      <c r="A8" s="260" t="s">
        <v>374</v>
      </c>
      <c r="B8" s="260"/>
      <c r="C8" s="260"/>
      <c r="D8" s="260"/>
    </row>
    <row r="10" spans="1:5" ht="21.75" customHeight="1">
      <c r="A10" s="256" t="s">
        <v>33</v>
      </c>
      <c r="B10" s="253" t="s">
        <v>46</v>
      </c>
      <c r="C10" s="254"/>
      <c r="D10" s="255"/>
    </row>
    <row r="11" spans="1:5" ht="15.75">
      <c r="A11" s="257"/>
      <c r="B11" s="39" t="s">
        <v>325</v>
      </c>
      <c r="C11" s="39" t="s">
        <v>327</v>
      </c>
      <c r="D11" s="39" t="s">
        <v>365</v>
      </c>
    </row>
    <row r="12" spans="1:5" ht="15.75">
      <c r="A12" s="40">
        <v>1</v>
      </c>
      <c r="B12" s="40">
        <v>2</v>
      </c>
      <c r="C12" s="40">
        <v>2</v>
      </c>
      <c r="D12" s="40">
        <v>2</v>
      </c>
    </row>
    <row r="13" spans="1:5" ht="31.5">
      <c r="A13" s="41" t="s">
        <v>236</v>
      </c>
      <c r="B13" s="58">
        <f>SUM('Приложение 7'!G28:G29)</f>
        <v>12893.81</v>
      </c>
      <c r="C13" s="58">
        <f>SUM('Приложение 8'!G25:G26)</f>
        <v>0</v>
      </c>
      <c r="D13" s="58">
        <f>SUM('Приложение 8'!H25:H26)</f>
        <v>0</v>
      </c>
    </row>
    <row r="14" spans="1:5" ht="15.75">
      <c r="A14" s="42" t="s">
        <v>222</v>
      </c>
      <c r="B14" s="43">
        <f>SUM(B13:B13)</f>
        <v>12893.81</v>
      </c>
      <c r="C14" s="43">
        <f>SUM(C13:C13)</f>
        <v>0</v>
      </c>
      <c r="D14" s="43">
        <f>SUM(D13:D13)</f>
        <v>0</v>
      </c>
    </row>
  </sheetData>
  <mergeCells count="10">
    <mergeCell ref="B10:D10"/>
    <mergeCell ref="A10:A11"/>
    <mergeCell ref="A1:D1"/>
    <mergeCell ref="A2:D2"/>
    <mergeCell ref="A3:D3"/>
    <mergeCell ref="A4:D4"/>
    <mergeCell ref="A5:D5"/>
    <mergeCell ref="A6:D6"/>
    <mergeCell ref="A8:D8"/>
    <mergeCell ref="A7:B7"/>
  </mergeCells>
  <printOptions horizontalCentered="1"/>
  <pageMargins left="0.51181102362204722" right="0.43307086614173229" top="0.47244094488188981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2021-11-11T12:17:06Z</cp:lastPrinted>
  <dcterms:created xsi:type="dcterms:W3CDTF">2016-06-27T10:52:24Z</dcterms:created>
  <dcterms:modified xsi:type="dcterms:W3CDTF">2021-12-08T07:29:00Z</dcterms:modified>
</cp:coreProperties>
</file>